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1-学生課\01-学生支援G\02-生活支援係\奨学担当\03.授業料免除\1.前期\R06年度2024\HP\"/>
    </mc:Choice>
  </mc:AlternateContent>
  <xr:revisionPtr revIDLastSave="0" documentId="13_ncr:1_{736EE409-1430-4E85-AC7E-69359DFC9D2E}" xr6:coauthVersionLast="47" xr6:coauthVersionMax="47" xr10:uidLastSave="{00000000-0000-0000-0000-000000000000}"/>
  <bookViews>
    <workbookView xWindow="-120" yWindow="-120" windowWidth="25440" windowHeight="15390" firstSheet="1" activeTab="2" xr2:uid="{00000000-000D-0000-FFFF-FFFF00000000}"/>
  </bookViews>
  <sheets>
    <sheet name="家計評価額" sheetId="5" state="hidden" r:id="rId1"/>
    <sheet name="家計評価額自己診断(所得証明書)" sheetId="6" r:id="rId2"/>
    <sheet name="家計評価額自己診断(源泉・確定申告)" sheetId="9" r:id="rId3"/>
    <sheet name="data" sheetId="7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9" l="1"/>
  <c r="D82" i="9"/>
  <c r="I82" i="9" s="1"/>
  <c r="I89" i="9" s="1"/>
  <c r="I79" i="9"/>
  <c r="I78" i="9"/>
  <c r="I77" i="9"/>
  <c r="I76" i="9"/>
  <c r="I75" i="9"/>
  <c r="I73" i="9"/>
  <c r="I72" i="9"/>
  <c r="I71" i="9"/>
  <c r="I70" i="9"/>
  <c r="I69" i="9"/>
  <c r="I68" i="9"/>
  <c r="I67" i="9"/>
  <c r="I65" i="9"/>
  <c r="F64" i="9"/>
  <c r="H64" i="9" s="1"/>
  <c r="E64" i="9"/>
  <c r="G64" i="9" s="1"/>
  <c r="I64" i="9" s="1"/>
  <c r="F57" i="9"/>
  <c r="H57" i="9" s="1"/>
  <c r="E57" i="9"/>
  <c r="G57" i="9" s="1"/>
  <c r="I57" i="9" s="1"/>
  <c r="F50" i="9"/>
  <c r="H50" i="9" s="1"/>
  <c r="E50" i="9"/>
  <c r="G50" i="9" s="1"/>
  <c r="I50" i="9" s="1"/>
  <c r="F43" i="9"/>
  <c r="H43" i="9" s="1"/>
  <c r="E43" i="9"/>
  <c r="G43" i="9" s="1"/>
  <c r="I43" i="9" s="1"/>
  <c r="F36" i="9"/>
  <c r="H36" i="9" s="1"/>
  <c r="E36" i="9"/>
  <c r="G36" i="9" s="1"/>
  <c r="I36" i="9" s="1"/>
  <c r="F29" i="9"/>
  <c r="H29" i="9" s="1"/>
  <c r="E29" i="9"/>
  <c r="G29" i="9" s="1"/>
  <c r="I29" i="9" s="1"/>
  <c r="F22" i="9"/>
  <c r="H22" i="9" s="1"/>
  <c r="E22" i="9"/>
  <c r="G22" i="9" s="1"/>
  <c r="F15" i="9"/>
  <c r="E15" i="9"/>
  <c r="E87" i="9" l="1"/>
  <c r="F87" i="9"/>
  <c r="I87" i="9"/>
  <c r="G15" i="9"/>
  <c r="G87" i="9" s="1"/>
  <c r="H15" i="9"/>
  <c r="I76" i="6"/>
  <c r="I65" i="6"/>
  <c r="F64" i="6"/>
  <c r="H64" i="6" s="1"/>
  <c r="E64" i="6"/>
  <c r="G64" i="6" s="1"/>
  <c r="F57" i="6"/>
  <c r="H57" i="6" s="1"/>
  <c r="E57" i="6"/>
  <c r="G57" i="6" s="1"/>
  <c r="F50" i="6"/>
  <c r="H50" i="6" s="1"/>
  <c r="E50" i="6"/>
  <c r="G50" i="6" s="1"/>
  <c r="F43" i="6"/>
  <c r="H43" i="6" s="1"/>
  <c r="E43" i="6"/>
  <c r="G43" i="6" s="1"/>
  <c r="F36" i="6"/>
  <c r="H36" i="6" s="1"/>
  <c r="E36" i="6"/>
  <c r="G36" i="6" s="1"/>
  <c r="F29" i="6"/>
  <c r="H29" i="6" s="1"/>
  <c r="E29" i="6"/>
  <c r="G29" i="6" s="1"/>
  <c r="F22" i="6"/>
  <c r="H22" i="6" s="1"/>
  <c r="E22" i="6"/>
  <c r="G22" i="6" s="1"/>
  <c r="I88" i="9" l="1"/>
  <c r="I90" i="9" s="1"/>
  <c r="I64" i="6"/>
  <c r="I50" i="6"/>
  <c r="I29" i="6"/>
  <c r="I57" i="6"/>
  <c r="I43" i="6"/>
  <c r="I36" i="6"/>
  <c r="F15" i="6"/>
  <c r="F87" i="6" s="1"/>
  <c r="D82" i="6"/>
  <c r="I75" i="6"/>
  <c r="I79" i="6" l="1"/>
  <c r="I73" i="6" l="1"/>
  <c r="I72" i="6"/>
  <c r="I71" i="6"/>
  <c r="I70" i="6"/>
  <c r="I69" i="6"/>
  <c r="I68" i="6"/>
  <c r="I67" i="6"/>
  <c r="I82" i="6"/>
  <c r="I89" i="6" s="1"/>
  <c r="I78" i="6"/>
  <c r="I77" i="6"/>
  <c r="H15" i="6"/>
  <c r="H87" i="6" s="1"/>
  <c r="E15" i="6"/>
  <c r="E87" i="6" s="1"/>
  <c r="I87" i="6" l="1"/>
  <c r="G15" i="6"/>
  <c r="G87" i="6" s="1"/>
  <c r="I88" i="6" l="1"/>
  <c r="I90" i="6" s="1"/>
</calcChain>
</file>

<file path=xl/sharedStrings.xml><?xml version="1.0" encoding="utf-8"?>
<sst xmlns="http://schemas.openxmlformats.org/spreadsheetml/2006/main" count="399" uniqueCount="199">
  <si>
    <t>全免</t>
    <rPh sb="0" eb="1">
      <t>ゼン</t>
    </rPh>
    <rPh sb="1" eb="2">
      <t>メン</t>
    </rPh>
    <phoneticPr fontId="2"/>
  </si>
  <si>
    <t>１人</t>
    <rPh sb="1" eb="2">
      <t>ニン</t>
    </rPh>
    <phoneticPr fontId="2"/>
  </si>
  <si>
    <t>２人</t>
    <rPh sb="1" eb="2">
      <t>ニン</t>
    </rPh>
    <phoneticPr fontId="2"/>
  </si>
  <si>
    <t>３人</t>
    <rPh sb="1" eb="2">
      <t>ニン</t>
    </rPh>
    <phoneticPr fontId="2"/>
  </si>
  <si>
    <t>４人</t>
    <rPh sb="1" eb="2">
      <t>ニン</t>
    </rPh>
    <phoneticPr fontId="2"/>
  </si>
  <si>
    <t>５人</t>
    <rPh sb="1" eb="2">
      <t>ニン</t>
    </rPh>
    <phoneticPr fontId="2"/>
  </si>
  <si>
    <t>６人</t>
    <rPh sb="1" eb="2">
      <t>ニン</t>
    </rPh>
    <phoneticPr fontId="2"/>
  </si>
  <si>
    <t>７人</t>
    <rPh sb="1" eb="2">
      <t>ニン</t>
    </rPh>
    <phoneticPr fontId="2"/>
  </si>
  <si>
    <t>８人</t>
    <rPh sb="1" eb="2">
      <t>ニン</t>
    </rPh>
    <phoneticPr fontId="2"/>
  </si>
  <si>
    <t>学   部</t>
    <rPh sb="0" eb="5">
      <t>ガクブ</t>
    </rPh>
    <phoneticPr fontId="2"/>
  </si>
  <si>
    <t>修   士</t>
    <rPh sb="0" eb="5">
      <t>シュウシ</t>
    </rPh>
    <phoneticPr fontId="2"/>
  </si>
  <si>
    <t>博   士</t>
    <rPh sb="0" eb="5">
      <t>ハカセ</t>
    </rPh>
    <phoneticPr fontId="2"/>
  </si>
  <si>
    <t>区分</t>
    <rPh sb="0" eb="2">
      <t>クブン</t>
    </rPh>
    <phoneticPr fontId="2"/>
  </si>
  <si>
    <t>所  得  金  額</t>
    <rPh sb="0" eb="4">
      <t>ショトク</t>
    </rPh>
    <rPh sb="6" eb="10">
      <t>キンガク</t>
    </rPh>
    <phoneticPr fontId="2"/>
  </si>
  <si>
    <t>収 入 金 額</t>
    <rPh sb="0" eb="3">
      <t>シュウニュウ</t>
    </rPh>
    <rPh sb="4" eb="7">
      <t>キンガク</t>
    </rPh>
    <phoneticPr fontId="2"/>
  </si>
  <si>
    <t>母子世帯</t>
    <rPh sb="0" eb="2">
      <t>ボシ</t>
    </rPh>
    <rPh sb="2" eb="4">
      <t>セタイ</t>
    </rPh>
    <phoneticPr fontId="2"/>
  </si>
  <si>
    <t>障害者</t>
    <rPh sb="0" eb="3">
      <t>ショウガイシャ</t>
    </rPh>
    <phoneticPr fontId="2"/>
  </si>
  <si>
    <t>父母・配偶者以外の者</t>
    <rPh sb="0" eb="2">
      <t>フボ</t>
    </rPh>
    <rPh sb="3" eb="6">
      <t>ハイグウシャ</t>
    </rPh>
    <rPh sb="6" eb="8">
      <t>イガイ</t>
    </rPh>
    <rPh sb="9" eb="10">
      <t>モノ</t>
    </rPh>
    <phoneticPr fontId="2"/>
  </si>
  <si>
    <t>家計支持者の別居</t>
    <rPh sb="0" eb="2">
      <t>カケイ</t>
    </rPh>
    <rPh sb="2" eb="5">
      <t>シジシャ</t>
    </rPh>
    <rPh sb="6" eb="8">
      <t>ベッキョ</t>
    </rPh>
    <phoneticPr fontId="2"/>
  </si>
  <si>
    <t>専修学校(高等)</t>
    <rPh sb="0" eb="2">
      <t>センシュウ</t>
    </rPh>
    <rPh sb="2" eb="4">
      <t>ガッコウ</t>
    </rPh>
    <rPh sb="5" eb="7">
      <t>コウトウ</t>
    </rPh>
    <phoneticPr fontId="2"/>
  </si>
  <si>
    <t>専修学校(専門)</t>
    <rPh sb="0" eb="2">
      <t>センシュウ</t>
    </rPh>
    <rPh sb="2" eb="4">
      <t>ガッコウ</t>
    </rPh>
    <rPh sb="5" eb="7">
      <t>センモン</t>
    </rPh>
    <phoneticPr fontId="2"/>
  </si>
  <si>
    <t>国公立</t>
    <rPh sb="0" eb="3">
      <t>コッコウリツ</t>
    </rPh>
    <phoneticPr fontId="2"/>
  </si>
  <si>
    <t>私  立</t>
    <rPh sb="0" eb="4">
      <t>シリツ</t>
    </rPh>
    <phoneticPr fontId="2"/>
  </si>
  <si>
    <t>自宅</t>
    <rPh sb="0" eb="2">
      <t>ジタク</t>
    </rPh>
    <phoneticPr fontId="2"/>
  </si>
  <si>
    <t>自宅外</t>
    <rPh sb="0" eb="3">
      <t>ジタクガイ</t>
    </rPh>
    <phoneticPr fontId="2"/>
  </si>
  <si>
    <t>収入金額×0.8－830千円</t>
    <rPh sb="0" eb="2">
      <t>シュウニュウ</t>
    </rPh>
    <rPh sb="2" eb="4">
      <t>キンガク</t>
    </rPh>
    <rPh sb="12" eb="13">
      <t>セン</t>
    </rPh>
    <rPh sb="13" eb="14">
      <t>エン</t>
    </rPh>
    <phoneticPr fontId="2"/>
  </si>
  <si>
    <t>収入金額×0.7－620千円</t>
    <rPh sb="0" eb="2">
      <t>シュウニュウ</t>
    </rPh>
    <rPh sb="2" eb="4">
      <t>キンガク</t>
    </rPh>
    <rPh sb="12" eb="13">
      <t>セン</t>
    </rPh>
    <rPh sb="13" eb="14">
      <t>エン</t>
    </rPh>
    <phoneticPr fontId="2"/>
  </si>
  <si>
    <r>
      <t>38</t>
    </r>
    <r>
      <rPr>
        <sz val="11"/>
        <rFont val="ＭＳ ゴシック"/>
        <family val="3"/>
        <charset val="128"/>
      </rPr>
      <t>0</t>
    </r>
    <r>
      <rPr>
        <sz val="10"/>
        <rFont val="ＭＳ ゴシック"/>
        <family val="3"/>
        <charset val="128"/>
      </rPr>
      <t>(380未満の場合はその額)</t>
    </r>
    <rPh sb="7" eb="9">
      <t>ミマン</t>
    </rPh>
    <rPh sb="10" eb="12">
      <t>バアイ</t>
    </rPh>
    <rPh sb="15" eb="16">
      <t>ガク</t>
    </rPh>
    <phoneticPr fontId="2"/>
  </si>
  <si>
    <t>限度710</t>
    <rPh sb="0" eb="2">
      <t>ゲンド</t>
    </rPh>
    <phoneticPr fontId="2"/>
  </si>
  <si>
    <t>+130</t>
    <phoneticPr fontId="2"/>
  </si>
  <si>
    <t>収入金額   －2,580千円</t>
    <rPh sb="0" eb="2">
      <t>シュウニュウ</t>
    </rPh>
    <rPh sb="2" eb="4">
      <t>キンガク</t>
    </rPh>
    <rPh sb="13" eb="14">
      <t>セン</t>
    </rPh>
    <rPh sb="14" eb="15">
      <t>エン</t>
    </rPh>
    <phoneticPr fontId="2"/>
  </si>
  <si>
    <t>+80</t>
    <phoneticPr fontId="2"/>
  </si>
  <si>
    <t>+90</t>
    <phoneticPr fontId="2"/>
  </si>
  <si>
    <t>＋１人</t>
    <rPh sb="2" eb="3">
      <t>ニン</t>
    </rPh>
    <phoneticPr fontId="2"/>
  </si>
  <si>
    <t>1,041～2,000千円</t>
    <rPh sb="11" eb="12">
      <t>セン</t>
    </rPh>
    <rPh sb="12" eb="13">
      <t>エン</t>
    </rPh>
    <phoneticPr fontId="2"/>
  </si>
  <si>
    <t>2,001～6,530千円</t>
    <rPh sb="11" eb="12">
      <t>セン</t>
    </rPh>
    <rPh sb="12" eb="13">
      <t>エン</t>
    </rPh>
    <phoneticPr fontId="2"/>
  </si>
  <si>
    <t xml:space="preserve">   6,531千円～</t>
    <rPh sb="8" eb="9">
      <t>セン</t>
    </rPh>
    <rPh sb="9" eb="10">
      <t>エン</t>
    </rPh>
    <phoneticPr fontId="2"/>
  </si>
  <si>
    <t xml:space="preserve">単位：千円 </t>
    <rPh sb="0" eb="2">
      <t>タンイ</t>
    </rPh>
    <rPh sb="3" eb="5">
      <t>センエン</t>
    </rPh>
    <phoneticPr fontId="2"/>
  </si>
  <si>
    <t>就学者
（本人を除く）</t>
    <rPh sb="0" eb="2">
      <t>シュウガク</t>
    </rPh>
    <rPh sb="2" eb="3">
      <t>シャ</t>
    </rPh>
    <rPh sb="5" eb="7">
      <t>ホンニン</t>
    </rPh>
    <rPh sb="8" eb="9">
      <t>ノゾ</t>
    </rPh>
    <phoneticPr fontId="2"/>
  </si>
  <si>
    <t>本      人</t>
    <rPh sb="0" eb="1">
      <t>ホン</t>
    </rPh>
    <rPh sb="7" eb="8">
      <t>ヒト</t>
    </rPh>
    <phoneticPr fontId="2"/>
  </si>
  <si>
    <t>　①給与所得計算式</t>
    <rPh sb="2" eb="4">
      <t>キュウヨ</t>
    </rPh>
    <rPh sb="4" eb="6">
      <t>ショトク</t>
    </rPh>
    <rPh sb="6" eb="9">
      <t>ケイサンシキ</t>
    </rPh>
    <phoneticPr fontId="2"/>
  </si>
  <si>
    <t>　②特別控除額表</t>
    <rPh sb="2" eb="4">
      <t>トクベツ</t>
    </rPh>
    <rPh sb="4" eb="7">
      <t>コウジョガク</t>
    </rPh>
    <rPh sb="7" eb="8">
      <t>ヒョウ</t>
    </rPh>
    <phoneticPr fontId="2"/>
  </si>
  <si>
    <r>
      <t>　</t>
    </r>
    <r>
      <rPr>
        <sz val="12"/>
        <rFont val="ＭＳ ゴシック"/>
        <family val="3"/>
        <charset val="128"/>
      </rPr>
      <t>③収入基準額表</t>
    </r>
    <rPh sb="2" eb="4">
      <t>シュウニュウ</t>
    </rPh>
    <rPh sb="4" eb="7">
      <t>キジュンガク</t>
    </rPh>
    <rPh sb="7" eb="8">
      <t>ヒョウ</t>
    </rPh>
    <phoneticPr fontId="2"/>
  </si>
  <si>
    <t>　　計算例</t>
    <rPh sb="2" eb="4">
      <t>ケイサン</t>
    </rPh>
    <rPh sb="4" eb="5">
      <t>レイ</t>
    </rPh>
    <phoneticPr fontId="2"/>
  </si>
  <si>
    <t>　　　　　　　 　　0円</t>
    <rPh sb="11" eb="12">
      <t>エン</t>
    </rPh>
    <phoneticPr fontId="2"/>
  </si>
  <si>
    <t xml:space="preserve"> 　　～1,040千円</t>
    <rPh sb="9" eb="10">
      <t>セン</t>
    </rPh>
    <rPh sb="10" eb="11">
      <t>エン</t>
    </rPh>
    <phoneticPr fontId="2"/>
  </si>
  <si>
    <t>　　①所得金額 － ②特別控除額 ＝ 家計評価額 ≦ ③収入基準額</t>
    <rPh sb="3" eb="5">
      <t>ショトク</t>
    </rPh>
    <rPh sb="5" eb="6">
      <t>キン</t>
    </rPh>
    <rPh sb="6" eb="7">
      <t>ガク</t>
    </rPh>
    <rPh sb="11" eb="13">
      <t>トクベツ</t>
    </rPh>
    <rPh sb="13" eb="15">
      <t>コウジョ</t>
    </rPh>
    <rPh sb="15" eb="16">
      <t>ガク</t>
    </rPh>
    <rPh sb="19" eb="21">
      <t>カケイ</t>
    </rPh>
    <rPh sb="21" eb="23">
      <t>ヒョウカ</t>
    </rPh>
    <rPh sb="23" eb="24">
      <t>ガク</t>
    </rPh>
    <rPh sb="28" eb="30">
      <t>シュウニュウ</t>
    </rPh>
    <rPh sb="30" eb="33">
      <t>キジュンガク</t>
    </rPh>
    <phoneticPr fontId="2"/>
  </si>
  <si>
    <t>所得金額 ： 給与(年金を含む)の場合は,①給与所得計算式で計算した額とする</t>
    <rPh sb="0" eb="2">
      <t>ショトク</t>
    </rPh>
    <rPh sb="2" eb="4">
      <t>キンガク</t>
    </rPh>
    <rPh sb="7" eb="9">
      <t>キュウヨ</t>
    </rPh>
    <rPh sb="10" eb="12">
      <t>ネンキン</t>
    </rPh>
    <rPh sb="13" eb="14">
      <t>フク</t>
    </rPh>
    <rPh sb="17" eb="19">
      <t>バアイ</t>
    </rPh>
    <rPh sb="22" eb="24">
      <t>キュウヨ</t>
    </rPh>
    <rPh sb="24" eb="26">
      <t>ショトク</t>
    </rPh>
    <rPh sb="26" eb="28">
      <t>ケイサン</t>
    </rPh>
    <rPh sb="28" eb="29">
      <t>シキ</t>
    </rPh>
    <rPh sb="30" eb="32">
      <t>ケイサン</t>
    </rPh>
    <rPh sb="34" eb="35">
      <t>ガク</t>
    </rPh>
    <phoneticPr fontId="2"/>
  </si>
  <si>
    <t>　 　　　： 自営業の場合は,収入額をそのまま所得金額とする</t>
    <rPh sb="7" eb="10">
      <t>ジエイギョウ</t>
    </rPh>
    <rPh sb="11" eb="13">
      <t>バアイ</t>
    </rPh>
    <rPh sb="15" eb="18">
      <t>シュウニュウガク</t>
    </rPh>
    <rPh sb="23" eb="25">
      <t>ショトク</t>
    </rPh>
    <rPh sb="25" eb="26">
      <t>キン</t>
    </rPh>
    <rPh sb="26" eb="27">
      <t>ガク</t>
    </rPh>
    <phoneticPr fontId="2"/>
  </si>
  <si>
    <t>授業料免除家計評価額の計算方法</t>
    <rPh sb="0" eb="3">
      <t>ジュギョウリョウ</t>
    </rPh>
    <rPh sb="3" eb="5">
      <t>メンジョ</t>
    </rPh>
    <rPh sb="5" eb="7">
      <t>カケイ</t>
    </rPh>
    <rPh sb="7" eb="9">
      <t>ヒョウカ</t>
    </rPh>
    <rPh sb="9" eb="10">
      <t>ガク</t>
    </rPh>
    <rPh sb="11" eb="13">
      <t>ケイサン</t>
    </rPh>
    <rPh sb="13" eb="15">
      <t>ホウホウ</t>
    </rPh>
    <phoneticPr fontId="2"/>
  </si>
  <si>
    <t>単位：千円　</t>
    <rPh sb="0" eb="2">
      <t>タンイ</t>
    </rPh>
    <rPh sb="3" eb="5">
      <t>センエン</t>
    </rPh>
    <phoneticPr fontId="2"/>
  </si>
  <si>
    <t>小　学　生</t>
    <rPh sb="0" eb="1">
      <t>ショウ</t>
    </rPh>
    <rPh sb="2" eb="3">
      <t>ガク</t>
    </rPh>
    <rPh sb="4" eb="5">
      <t>ショウ</t>
    </rPh>
    <phoneticPr fontId="2"/>
  </si>
  <si>
    <t>中　学　生</t>
    <rPh sb="0" eb="1">
      <t>ナカ</t>
    </rPh>
    <rPh sb="2" eb="3">
      <t>ガク</t>
    </rPh>
    <rPh sb="4" eb="5">
      <t>ショウ</t>
    </rPh>
    <phoneticPr fontId="2"/>
  </si>
  <si>
    <t>高　校　生</t>
    <rPh sb="0" eb="1">
      <t>タカ</t>
    </rPh>
    <rPh sb="2" eb="3">
      <t>コウ</t>
    </rPh>
    <rPh sb="4" eb="5">
      <t>ショウ</t>
    </rPh>
    <phoneticPr fontId="2"/>
  </si>
  <si>
    <t>高　専　生</t>
    <rPh sb="0" eb="1">
      <t>タカ</t>
    </rPh>
    <rPh sb="2" eb="3">
      <t>アツム</t>
    </rPh>
    <rPh sb="4" eb="5">
      <t>セイ</t>
    </rPh>
    <phoneticPr fontId="2"/>
  </si>
  <si>
    <t>大　学　生</t>
    <rPh sb="0" eb="1">
      <t>ダイ</t>
    </rPh>
    <rPh sb="2" eb="3">
      <t>ガク</t>
    </rPh>
    <rPh sb="4" eb="5">
      <t>セイ</t>
    </rPh>
    <phoneticPr fontId="2"/>
  </si>
  <si>
    <t>5,240 × 0.7 － 620 － (720 + 280 + 160) ＝ 1,888 ≦ 1,890</t>
    <phoneticPr fontId="2"/>
  </si>
  <si>
    <t>6,800 － 2,580 － (720 + 1,010) ＝ 2,490 ≦ 2,660</t>
    <phoneticPr fontId="2"/>
  </si>
  <si>
    <t>2,000 × 0.8 － 830 － (490 + 280 + 160) ＝ -160 ≦ 1,620</t>
    <phoneticPr fontId="2"/>
  </si>
  <si>
    <t>　　　５人世帯：両親(給与 5,240千円)，本人(学部 自宅外)，高校生(公立 自宅)，中学生 の場合</t>
    <rPh sb="4" eb="5">
      <t>ニン</t>
    </rPh>
    <rPh sb="5" eb="7">
      <t>セタイ</t>
    </rPh>
    <rPh sb="8" eb="10">
      <t>リョウシン</t>
    </rPh>
    <rPh sb="11" eb="13">
      <t>キュウヨ</t>
    </rPh>
    <rPh sb="19" eb="21">
      <t>センエン</t>
    </rPh>
    <rPh sb="23" eb="25">
      <t>ホンニン</t>
    </rPh>
    <rPh sb="26" eb="28">
      <t>ガクブ</t>
    </rPh>
    <rPh sb="29" eb="31">
      <t>ジタク</t>
    </rPh>
    <rPh sb="31" eb="32">
      <t>ガイ</t>
    </rPh>
    <rPh sb="34" eb="37">
      <t>コウコウセイ</t>
    </rPh>
    <rPh sb="38" eb="40">
      <t>コウリツ</t>
    </rPh>
    <rPh sb="41" eb="43">
      <t>ジタク</t>
    </rPh>
    <rPh sb="45" eb="48">
      <t>チュウガクセイ</t>
    </rPh>
    <rPh sb="50" eb="52">
      <t>バアイ</t>
    </rPh>
    <phoneticPr fontId="2"/>
  </si>
  <si>
    <t>　　　４人世帯：両親(給与 6,800千円)，本人(博士 自宅外)，大学生(私立 自宅) の場合</t>
    <rPh sb="4" eb="5">
      <t>ニン</t>
    </rPh>
    <rPh sb="5" eb="7">
      <t>セタイ</t>
    </rPh>
    <rPh sb="8" eb="10">
      <t>リョウシン</t>
    </rPh>
    <rPh sb="11" eb="13">
      <t>キュウヨ</t>
    </rPh>
    <rPh sb="19" eb="21">
      <t>センエン</t>
    </rPh>
    <rPh sb="23" eb="25">
      <t>ホンニン</t>
    </rPh>
    <rPh sb="26" eb="28">
      <t>ハカセ</t>
    </rPh>
    <rPh sb="29" eb="31">
      <t>ジタク</t>
    </rPh>
    <rPh sb="31" eb="32">
      <t>ガイ</t>
    </rPh>
    <rPh sb="34" eb="37">
      <t>ダイガクセイ</t>
    </rPh>
    <rPh sb="38" eb="40">
      <t>シリツ</t>
    </rPh>
    <rPh sb="41" eb="43">
      <t>ジタク</t>
    </rPh>
    <rPh sb="46" eb="48">
      <t>バアイ</t>
    </rPh>
    <phoneticPr fontId="2"/>
  </si>
  <si>
    <t>　　　３人世帯：母親(給与 2,000千円)，本人(学部 自宅)，中学生</t>
    <rPh sb="4" eb="5">
      <t>ニン</t>
    </rPh>
    <rPh sb="5" eb="7">
      <t>セタイ</t>
    </rPh>
    <rPh sb="8" eb="10">
      <t>ハハオヤ</t>
    </rPh>
    <rPh sb="11" eb="13">
      <t>キュウヨ</t>
    </rPh>
    <rPh sb="19" eb="21">
      <t>センエン</t>
    </rPh>
    <rPh sb="23" eb="25">
      <t>ホンニン</t>
    </rPh>
    <rPh sb="26" eb="28">
      <t>ガクブ</t>
    </rPh>
    <rPh sb="29" eb="31">
      <t>ジタク</t>
    </rPh>
    <rPh sb="33" eb="36">
      <t>チュウガクセイ</t>
    </rPh>
    <phoneticPr fontId="2"/>
  </si>
  <si>
    <t>本人（車所有）</t>
    <rPh sb="0" eb="1">
      <t>ホン</t>
    </rPh>
    <rPh sb="1" eb="2">
      <t>ヒト</t>
    </rPh>
    <rPh sb="3" eb="4">
      <t>クルマ</t>
    </rPh>
    <rPh sb="4" eb="6">
      <t>ショユウ</t>
    </rPh>
    <phoneticPr fontId="2"/>
  </si>
  <si>
    <t>学年</t>
    <rPh sb="0" eb="2">
      <t>ガクネン</t>
    </rPh>
    <phoneticPr fontId="8"/>
  </si>
  <si>
    <t>氏名</t>
    <rPh sb="0" eb="2">
      <t>シメイ</t>
    </rPh>
    <phoneticPr fontId="8"/>
  </si>
  <si>
    <t>就学者を除く家族</t>
    <rPh sb="0" eb="3">
      <t>シュウガクシャ</t>
    </rPh>
    <rPh sb="4" eb="5">
      <t>ノゾ</t>
    </rPh>
    <rPh sb="6" eb="8">
      <t>カゾク</t>
    </rPh>
    <phoneticPr fontId="8"/>
  </si>
  <si>
    <t>就学者</t>
    <rPh sb="0" eb="3">
      <t>シュウガクシャ</t>
    </rPh>
    <phoneticPr fontId="8"/>
  </si>
  <si>
    <t>続柄</t>
    <rPh sb="0" eb="2">
      <t>ゾクガラ</t>
    </rPh>
    <phoneticPr fontId="8"/>
  </si>
  <si>
    <t>父</t>
    <rPh sb="0" eb="1">
      <t>チチ</t>
    </rPh>
    <phoneticPr fontId="8"/>
  </si>
  <si>
    <t>母</t>
    <rPh sb="0" eb="1">
      <t>ハハ</t>
    </rPh>
    <phoneticPr fontId="8"/>
  </si>
  <si>
    <t>祖父</t>
    <rPh sb="0" eb="2">
      <t>ソフ</t>
    </rPh>
    <phoneticPr fontId="8"/>
  </si>
  <si>
    <t>祖母</t>
    <rPh sb="0" eb="2">
      <t>ソボ</t>
    </rPh>
    <phoneticPr fontId="8"/>
  </si>
  <si>
    <t>兄弟姉妹１</t>
    <rPh sb="0" eb="2">
      <t>キョウダイ</t>
    </rPh>
    <rPh sb="2" eb="4">
      <t>シマイ</t>
    </rPh>
    <phoneticPr fontId="8"/>
  </si>
  <si>
    <t>兄弟姉妹２</t>
    <rPh sb="0" eb="2">
      <t>キョウダイ</t>
    </rPh>
    <rPh sb="2" eb="4">
      <t>シマイ</t>
    </rPh>
    <phoneticPr fontId="8"/>
  </si>
  <si>
    <t>兄弟姉妹３</t>
    <rPh sb="0" eb="2">
      <t>キョウダイ</t>
    </rPh>
    <rPh sb="2" eb="4">
      <t>シマイ</t>
    </rPh>
    <phoneticPr fontId="8"/>
  </si>
  <si>
    <t>兄弟姉妹４</t>
    <rPh sb="0" eb="2">
      <t>キョウダイ</t>
    </rPh>
    <rPh sb="2" eb="4">
      <t>シマイ</t>
    </rPh>
    <phoneticPr fontId="8"/>
  </si>
  <si>
    <t>その他１</t>
    <rPh sb="2" eb="3">
      <t>タ</t>
    </rPh>
    <phoneticPr fontId="8"/>
  </si>
  <si>
    <t>その他２</t>
    <rPh sb="2" eb="3">
      <t>タ</t>
    </rPh>
    <phoneticPr fontId="8"/>
  </si>
  <si>
    <t>本人</t>
    <rPh sb="0" eb="2">
      <t>ホンニン</t>
    </rPh>
    <phoneticPr fontId="8"/>
  </si>
  <si>
    <t>（給与収入）給与所得</t>
    <rPh sb="1" eb="3">
      <t>キュウヨ</t>
    </rPh>
    <rPh sb="3" eb="5">
      <t>シュウニュウ</t>
    </rPh>
    <rPh sb="6" eb="8">
      <t>キュウヨ</t>
    </rPh>
    <rPh sb="8" eb="10">
      <t>ショトク</t>
    </rPh>
    <phoneticPr fontId="8"/>
  </si>
  <si>
    <t>特別控除額</t>
    <rPh sb="0" eb="2">
      <t>トクベツ</t>
    </rPh>
    <rPh sb="2" eb="5">
      <t>コウジョガク</t>
    </rPh>
    <phoneticPr fontId="8"/>
  </si>
  <si>
    <t>年金１</t>
    <rPh sb="0" eb="2">
      <t>ネンキン</t>
    </rPh>
    <phoneticPr fontId="8"/>
  </si>
  <si>
    <t>年金２</t>
    <rPh sb="0" eb="2">
      <t>ネンキン</t>
    </rPh>
    <phoneticPr fontId="8"/>
  </si>
  <si>
    <t>年金３</t>
    <rPh sb="0" eb="2">
      <t>ネンキン</t>
    </rPh>
    <phoneticPr fontId="8"/>
  </si>
  <si>
    <t>給与１</t>
    <rPh sb="0" eb="2">
      <t>キュウヨ</t>
    </rPh>
    <phoneticPr fontId="8"/>
  </si>
  <si>
    <t>給与２</t>
    <rPh sb="0" eb="2">
      <t>キュウヨ</t>
    </rPh>
    <phoneticPr fontId="8"/>
  </si>
  <si>
    <t>自営業所得</t>
    <rPh sb="0" eb="3">
      <t>ジエイギョウ</t>
    </rPh>
    <rPh sb="3" eb="5">
      <t>ショトク</t>
    </rPh>
    <phoneticPr fontId="8"/>
  </si>
  <si>
    <t>計</t>
    <rPh sb="0" eb="1">
      <t>ケイ</t>
    </rPh>
    <phoneticPr fontId="8"/>
  </si>
  <si>
    <t>兄弟姉妹５</t>
    <rPh sb="0" eb="2">
      <t>キョウダイ</t>
    </rPh>
    <rPh sb="2" eb="4">
      <t>シマイ</t>
    </rPh>
    <phoneticPr fontId="8"/>
  </si>
  <si>
    <t>兄弟姉妹６</t>
    <rPh sb="0" eb="2">
      <t>キョウダイ</t>
    </rPh>
    <rPh sb="2" eb="4">
      <t>シマイ</t>
    </rPh>
    <phoneticPr fontId="8"/>
  </si>
  <si>
    <t>兄弟姉妹７</t>
    <rPh sb="0" eb="2">
      <t>キョウダイ</t>
    </rPh>
    <rPh sb="2" eb="4">
      <t>シマイ</t>
    </rPh>
    <phoneticPr fontId="8"/>
  </si>
  <si>
    <t>母子父子世帯</t>
    <rPh sb="0" eb="2">
      <t>ボシ</t>
    </rPh>
    <rPh sb="2" eb="4">
      <t>フシ</t>
    </rPh>
    <rPh sb="4" eb="6">
      <t>セタイ</t>
    </rPh>
    <phoneticPr fontId="8"/>
  </si>
  <si>
    <t>火災・風水害・盗難の被害者</t>
    <rPh sb="0" eb="2">
      <t>カサイ</t>
    </rPh>
    <rPh sb="3" eb="6">
      <t>フウスイガイ</t>
    </rPh>
    <rPh sb="7" eb="9">
      <t>トウナン</t>
    </rPh>
    <rPh sb="10" eb="12">
      <t>ヒガイ</t>
    </rPh>
    <rPh sb="12" eb="13">
      <t>シャ</t>
    </rPh>
    <phoneticPr fontId="8"/>
  </si>
  <si>
    <t>学資負担者の別居</t>
    <rPh sb="0" eb="2">
      <t>ガクシ</t>
    </rPh>
    <rPh sb="2" eb="5">
      <t>フタンシャ</t>
    </rPh>
    <rPh sb="6" eb="8">
      <t>ベッキョ</t>
    </rPh>
    <phoneticPr fontId="8"/>
  </si>
  <si>
    <t>支出している経費</t>
    <rPh sb="0" eb="2">
      <t>シシュツ</t>
    </rPh>
    <rPh sb="6" eb="8">
      <t>ケイヒ</t>
    </rPh>
    <phoneticPr fontId="8"/>
  </si>
  <si>
    <t>被害額</t>
    <rPh sb="0" eb="2">
      <t>ヒガイ</t>
    </rPh>
    <rPh sb="2" eb="3">
      <t>ガク</t>
    </rPh>
    <phoneticPr fontId="8"/>
  </si>
  <si>
    <t>自宅　車あり</t>
    <rPh sb="0" eb="2">
      <t>ジタク</t>
    </rPh>
    <rPh sb="3" eb="4">
      <t>クルマ</t>
    </rPh>
    <phoneticPr fontId="8"/>
  </si>
  <si>
    <t>自宅　車なし</t>
    <rPh sb="0" eb="2">
      <t>ジタク</t>
    </rPh>
    <rPh sb="3" eb="4">
      <t>クルマ</t>
    </rPh>
    <phoneticPr fontId="8"/>
  </si>
  <si>
    <t>自宅外　車あり</t>
    <rPh sb="0" eb="3">
      <t>ジタクガイ</t>
    </rPh>
    <rPh sb="4" eb="5">
      <t>クルマ</t>
    </rPh>
    <phoneticPr fontId="8"/>
  </si>
  <si>
    <t>自宅外　車なし</t>
    <rPh sb="0" eb="3">
      <t>ジタクガイ</t>
    </rPh>
    <rPh sb="4" eb="5">
      <t>クルマ</t>
    </rPh>
    <phoneticPr fontId="8"/>
  </si>
  <si>
    <t>兄弟姉妹</t>
    <rPh sb="0" eb="2">
      <t>キョウダイ</t>
    </rPh>
    <rPh sb="2" eb="4">
      <t>シマイ</t>
    </rPh>
    <phoneticPr fontId="8"/>
  </si>
  <si>
    <t>給与以外収入</t>
    <rPh sb="0" eb="2">
      <t>キュウヨ</t>
    </rPh>
    <rPh sb="2" eb="4">
      <t>イガイ</t>
    </rPh>
    <rPh sb="4" eb="6">
      <t>シュウニュウ</t>
    </rPh>
    <phoneticPr fontId="8"/>
  </si>
  <si>
    <t>控除額</t>
    <rPh sb="0" eb="3">
      <t>コウジョガク</t>
    </rPh>
    <phoneticPr fontId="8"/>
  </si>
  <si>
    <t>家族数</t>
    <rPh sb="0" eb="3">
      <t>カゾクスウ</t>
    </rPh>
    <phoneticPr fontId="8"/>
  </si>
  <si>
    <t>家族数控除</t>
    <rPh sb="0" eb="2">
      <t>カゾク</t>
    </rPh>
    <rPh sb="2" eb="3">
      <t>スウ</t>
    </rPh>
    <rPh sb="3" eb="5">
      <t>コウジョ</t>
    </rPh>
    <phoneticPr fontId="8"/>
  </si>
  <si>
    <t>B1</t>
    <phoneticPr fontId="8"/>
  </si>
  <si>
    <t>B2</t>
    <phoneticPr fontId="8"/>
  </si>
  <si>
    <t>B3</t>
    <phoneticPr fontId="8"/>
  </si>
  <si>
    <t>B4</t>
    <phoneticPr fontId="8"/>
  </si>
  <si>
    <t>D1</t>
    <phoneticPr fontId="8"/>
  </si>
  <si>
    <t>D2</t>
    <phoneticPr fontId="8"/>
  </si>
  <si>
    <t>D3</t>
  </si>
  <si>
    <t>D3</t>
    <phoneticPr fontId="8"/>
  </si>
  <si>
    <t>M1</t>
    <phoneticPr fontId="8"/>
  </si>
  <si>
    <t>M2</t>
    <phoneticPr fontId="8"/>
  </si>
  <si>
    <t>収入基準額</t>
    <rPh sb="0" eb="2">
      <t>シュウニュウ</t>
    </rPh>
    <rPh sb="2" eb="5">
      <t>キジュンガク</t>
    </rPh>
    <phoneticPr fontId="8"/>
  </si>
  <si>
    <t>B5</t>
  </si>
  <si>
    <t>B6</t>
  </si>
  <si>
    <t>B7</t>
  </si>
  <si>
    <t>B8</t>
  </si>
  <si>
    <t>M3</t>
  </si>
  <si>
    <t>M4</t>
  </si>
  <si>
    <t>M5</t>
  </si>
  <si>
    <t>M6</t>
  </si>
  <si>
    <t>M7</t>
  </si>
  <si>
    <t>M8</t>
  </si>
  <si>
    <t>D4</t>
  </si>
  <si>
    <t>D5</t>
  </si>
  <si>
    <t>D6</t>
  </si>
  <si>
    <t>D7</t>
  </si>
  <si>
    <t>D8</t>
  </si>
  <si>
    <t>父の欄と同様（以下，同じ）</t>
    <rPh sb="0" eb="1">
      <t>チチ</t>
    </rPh>
    <rPh sb="2" eb="3">
      <t>ラン</t>
    </rPh>
    <rPh sb="4" eb="6">
      <t>ドウヨウ</t>
    </rPh>
    <rPh sb="7" eb="9">
      <t>イカ</t>
    </rPh>
    <rPh sb="10" eb="11">
      <t>オナ</t>
    </rPh>
    <phoneticPr fontId="8"/>
  </si>
  <si>
    <t>03_高校生　自宅（国公立）</t>
    <rPh sb="3" eb="6">
      <t>コウコウセイ</t>
    </rPh>
    <rPh sb="7" eb="9">
      <t>ジタク</t>
    </rPh>
    <rPh sb="10" eb="13">
      <t>コッコウリツ</t>
    </rPh>
    <phoneticPr fontId="8"/>
  </si>
  <si>
    <t>02_中学生</t>
    <rPh sb="3" eb="6">
      <t>チュウガクセイ</t>
    </rPh>
    <phoneticPr fontId="8"/>
  </si>
  <si>
    <t>01_小学生</t>
    <rPh sb="3" eb="6">
      <t>ショウガクセイ</t>
    </rPh>
    <phoneticPr fontId="8"/>
  </si>
  <si>
    <t>04_高校生　自宅外（国公立）</t>
    <rPh sb="3" eb="6">
      <t>コウコウセイ</t>
    </rPh>
    <rPh sb="7" eb="9">
      <t>ジタク</t>
    </rPh>
    <rPh sb="9" eb="10">
      <t>ガイ</t>
    </rPh>
    <rPh sb="11" eb="14">
      <t>コッコウリツ</t>
    </rPh>
    <phoneticPr fontId="8"/>
  </si>
  <si>
    <t>05_高校生　自宅（私立）</t>
    <rPh sb="3" eb="6">
      <t>コウコウセイ</t>
    </rPh>
    <rPh sb="7" eb="9">
      <t>ジタク</t>
    </rPh>
    <rPh sb="10" eb="12">
      <t>シリツ</t>
    </rPh>
    <phoneticPr fontId="8"/>
  </si>
  <si>
    <t>06_高校生　自宅外（私立）</t>
    <rPh sb="3" eb="6">
      <t>コウコウセイ</t>
    </rPh>
    <rPh sb="7" eb="9">
      <t>ジタク</t>
    </rPh>
    <rPh sb="9" eb="10">
      <t>ガイ</t>
    </rPh>
    <rPh sb="11" eb="13">
      <t>シリツ</t>
    </rPh>
    <phoneticPr fontId="8"/>
  </si>
  <si>
    <t>07_高専生　自宅（国公立）</t>
    <rPh sb="7" eb="9">
      <t>ジタク</t>
    </rPh>
    <rPh sb="10" eb="13">
      <t>コッコウリツ</t>
    </rPh>
    <phoneticPr fontId="8"/>
  </si>
  <si>
    <t>08_高専生　自宅外（国公立）</t>
    <rPh sb="7" eb="9">
      <t>ジタク</t>
    </rPh>
    <rPh sb="9" eb="10">
      <t>ガイ</t>
    </rPh>
    <rPh sb="11" eb="14">
      <t>コッコウリツ</t>
    </rPh>
    <phoneticPr fontId="8"/>
  </si>
  <si>
    <t>09_高専生　自宅（私立）</t>
    <rPh sb="7" eb="9">
      <t>ジタク</t>
    </rPh>
    <rPh sb="10" eb="12">
      <t>シリツ</t>
    </rPh>
    <phoneticPr fontId="8"/>
  </si>
  <si>
    <t>10_高専生　自宅外（私立）</t>
    <rPh sb="7" eb="9">
      <t>ジタク</t>
    </rPh>
    <rPh sb="9" eb="10">
      <t>ガイ</t>
    </rPh>
    <rPh sb="11" eb="13">
      <t>シリツ</t>
    </rPh>
    <phoneticPr fontId="8"/>
  </si>
  <si>
    <t>11_大学生　自宅（国公立）</t>
    <rPh sb="7" eb="9">
      <t>ジタク</t>
    </rPh>
    <rPh sb="10" eb="13">
      <t>コッコウリツ</t>
    </rPh>
    <phoneticPr fontId="8"/>
  </si>
  <si>
    <t>12_大学生　自宅外（国公立）</t>
    <rPh sb="7" eb="9">
      <t>ジタク</t>
    </rPh>
    <rPh sb="9" eb="10">
      <t>ガイ</t>
    </rPh>
    <rPh sb="11" eb="14">
      <t>コッコウリツ</t>
    </rPh>
    <phoneticPr fontId="8"/>
  </si>
  <si>
    <t>13_大学生　自宅（私立）</t>
    <rPh sb="7" eb="9">
      <t>ジタク</t>
    </rPh>
    <rPh sb="10" eb="12">
      <t>シリツ</t>
    </rPh>
    <phoneticPr fontId="8"/>
  </si>
  <si>
    <t>14_大学生　自宅外（私立）</t>
    <rPh sb="7" eb="9">
      <t>ジタク</t>
    </rPh>
    <rPh sb="9" eb="10">
      <t>ガイ</t>
    </rPh>
    <rPh sb="11" eb="13">
      <t>シリツ</t>
    </rPh>
    <phoneticPr fontId="8"/>
  </si>
  <si>
    <t>15_専修学校（高等）　自宅（国公立）</t>
    <rPh sb="12" eb="14">
      <t>ジタク</t>
    </rPh>
    <rPh sb="15" eb="18">
      <t>コッコウリツ</t>
    </rPh>
    <phoneticPr fontId="8"/>
  </si>
  <si>
    <t>16_専修学校（高等）　自宅外（国公立）</t>
    <rPh sb="12" eb="14">
      <t>ジタク</t>
    </rPh>
    <rPh sb="14" eb="15">
      <t>ガイ</t>
    </rPh>
    <rPh sb="16" eb="19">
      <t>コッコウリツ</t>
    </rPh>
    <phoneticPr fontId="8"/>
  </si>
  <si>
    <t>17_専修学校（高等）　自宅（私立）</t>
    <rPh sb="12" eb="14">
      <t>ジタク</t>
    </rPh>
    <rPh sb="15" eb="17">
      <t>シリツ</t>
    </rPh>
    <phoneticPr fontId="8"/>
  </si>
  <si>
    <t>18_専修学校（高等）　自宅外（私立）</t>
    <rPh sb="12" eb="14">
      <t>ジタク</t>
    </rPh>
    <rPh sb="14" eb="15">
      <t>ガイ</t>
    </rPh>
    <rPh sb="16" eb="18">
      <t>シリツ</t>
    </rPh>
    <phoneticPr fontId="8"/>
  </si>
  <si>
    <t>19_専修学校（専門）　自宅（国公立）</t>
    <rPh sb="12" eb="14">
      <t>ジタク</t>
    </rPh>
    <rPh sb="15" eb="18">
      <t>コッコウリツ</t>
    </rPh>
    <phoneticPr fontId="8"/>
  </si>
  <si>
    <t>20_専修学校（専門）　自宅外（国公立）</t>
    <rPh sb="12" eb="14">
      <t>ジタク</t>
    </rPh>
    <rPh sb="14" eb="15">
      <t>ガイ</t>
    </rPh>
    <rPh sb="16" eb="19">
      <t>コッコウリツ</t>
    </rPh>
    <phoneticPr fontId="8"/>
  </si>
  <si>
    <t>21_専修学校（専門）　自宅（私立）</t>
    <rPh sb="12" eb="14">
      <t>ジタク</t>
    </rPh>
    <rPh sb="15" eb="17">
      <t>シリツ</t>
    </rPh>
    <phoneticPr fontId="8"/>
  </si>
  <si>
    <t>22_専修学校（専門）　自宅外（私立）</t>
    <rPh sb="12" eb="14">
      <t>ジタク</t>
    </rPh>
    <rPh sb="14" eb="15">
      <t>ガイ</t>
    </rPh>
    <rPh sb="16" eb="18">
      <t>シリツ</t>
    </rPh>
    <phoneticPr fontId="8"/>
  </si>
  <si>
    <t>･･･申請者本人の状況を選択してください</t>
    <rPh sb="3" eb="6">
      <t>シンセイシャ</t>
    </rPh>
    <rPh sb="6" eb="8">
      <t>ホンニン</t>
    </rPh>
    <rPh sb="9" eb="11">
      <t>ジョウキョウ</t>
    </rPh>
    <rPh sb="12" eb="14">
      <t>センタク</t>
    </rPh>
    <phoneticPr fontId="8"/>
  </si>
  <si>
    <t>･･･被害額（領収書等金額がはっきりわかるもの）を入力してください。申請理由には詳細な事由を記入してください。</t>
    <rPh sb="3" eb="5">
      <t>ヒガイ</t>
    </rPh>
    <rPh sb="5" eb="6">
      <t>ガク</t>
    </rPh>
    <rPh sb="7" eb="10">
      <t>リョウシュウショ</t>
    </rPh>
    <rPh sb="10" eb="11">
      <t>トウ</t>
    </rPh>
    <rPh sb="11" eb="13">
      <t>キンガク</t>
    </rPh>
    <rPh sb="25" eb="27">
      <t>ニュウリョク</t>
    </rPh>
    <rPh sb="34" eb="36">
      <t>シンセイ</t>
    </rPh>
    <rPh sb="36" eb="38">
      <t>リユウ</t>
    </rPh>
    <rPh sb="40" eb="42">
      <t>ショウサイ</t>
    </rPh>
    <rPh sb="43" eb="45">
      <t>ジユウ</t>
    </rPh>
    <rPh sb="46" eb="48">
      <t>キニュウ</t>
    </rPh>
    <phoneticPr fontId="8"/>
  </si>
  <si>
    <t>･･･単身赴任等で学資負担者が別居している場合は，費用額（領収書等がはっきりわかるもの）を入力してください。</t>
    <rPh sb="3" eb="5">
      <t>タンシン</t>
    </rPh>
    <rPh sb="5" eb="7">
      <t>フニン</t>
    </rPh>
    <rPh sb="7" eb="8">
      <t>トウ</t>
    </rPh>
    <rPh sb="9" eb="11">
      <t>ガクシ</t>
    </rPh>
    <rPh sb="11" eb="14">
      <t>フタンシャ</t>
    </rPh>
    <rPh sb="15" eb="17">
      <t>ベッキョ</t>
    </rPh>
    <rPh sb="21" eb="23">
      <t>バアイ</t>
    </rPh>
    <rPh sb="25" eb="27">
      <t>ヒヨウ</t>
    </rPh>
    <rPh sb="27" eb="28">
      <t>ガク</t>
    </rPh>
    <rPh sb="29" eb="32">
      <t>リョウシュウショ</t>
    </rPh>
    <rPh sb="32" eb="33">
      <t>トウ</t>
    </rPh>
    <rPh sb="45" eb="47">
      <t>ニュウリョク</t>
    </rPh>
    <phoneticPr fontId="8"/>
  </si>
  <si>
    <t>長期療養者</t>
    <rPh sb="0" eb="2">
      <t>チョウキ</t>
    </rPh>
    <rPh sb="2" eb="5">
      <t>リョウヨウシャ</t>
    </rPh>
    <phoneticPr fontId="8"/>
  </si>
  <si>
    <t>･･･長期療養者にかかる費用の合計額（領収書等金額がはっきりわかるもの）を記入してください。</t>
    <rPh sb="3" eb="5">
      <t>チョウキ</t>
    </rPh>
    <rPh sb="5" eb="8">
      <t>リョウヨウシャ</t>
    </rPh>
    <rPh sb="12" eb="14">
      <t>ヒヨウ</t>
    </rPh>
    <rPh sb="15" eb="18">
      <t>ゴウケイガク</t>
    </rPh>
    <rPh sb="19" eb="22">
      <t>リョウシュウショ</t>
    </rPh>
    <rPh sb="22" eb="23">
      <t>トウ</t>
    </rPh>
    <rPh sb="23" eb="25">
      <t>キンガク</t>
    </rPh>
    <rPh sb="37" eb="39">
      <t>キニュウ</t>
    </rPh>
    <phoneticPr fontId="8"/>
  </si>
  <si>
    <t>所得</t>
    <rPh sb="0" eb="2">
      <t>ショトク</t>
    </rPh>
    <phoneticPr fontId="8"/>
  </si>
  <si>
    <t>控除</t>
    <rPh sb="0" eb="2">
      <t>コウジョ</t>
    </rPh>
    <phoneticPr fontId="8"/>
  </si>
  <si>
    <t>所属/家族数</t>
    <rPh sb="0" eb="2">
      <t>ショゾク</t>
    </rPh>
    <rPh sb="3" eb="5">
      <t>カゾク</t>
    </rPh>
    <rPh sb="5" eb="6">
      <t>スウ</t>
    </rPh>
    <phoneticPr fontId="8"/>
  </si>
  <si>
    <t>母子父子家庭</t>
    <rPh sb="0" eb="2">
      <t>ボシ</t>
    </rPh>
    <rPh sb="2" eb="4">
      <t>フシ</t>
    </rPh>
    <rPh sb="4" eb="6">
      <t>カテイ</t>
    </rPh>
    <phoneticPr fontId="8"/>
  </si>
  <si>
    <t>はい</t>
    <phoneticPr fontId="8"/>
  </si>
  <si>
    <t>いいえ</t>
  </si>
  <si>
    <t>いいえ</t>
    <phoneticPr fontId="8"/>
  </si>
  <si>
    <t>･･･母子父子世帯の場合は，「はい」を選択してください。ただし，18歳以上の社会人・無職者・浪人生の兄弟姉妹がいる場合や所得額が50万円以上ある祖父母がいる場合は，「いいえ」になります。</t>
    <rPh sb="3" eb="5">
      <t>ボシ</t>
    </rPh>
    <rPh sb="5" eb="7">
      <t>フシ</t>
    </rPh>
    <rPh sb="7" eb="9">
      <t>セタイ</t>
    </rPh>
    <rPh sb="10" eb="12">
      <t>バアイ</t>
    </rPh>
    <rPh sb="19" eb="21">
      <t>センタク</t>
    </rPh>
    <rPh sb="34" eb="35">
      <t>サイ</t>
    </rPh>
    <rPh sb="35" eb="37">
      <t>イジョウ</t>
    </rPh>
    <rPh sb="38" eb="41">
      <t>シャカイジン</t>
    </rPh>
    <rPh sb="42" eb="44">
      <t>ムショク</t>
    </rPh>
    <rPh sb="44" eb="45">
      <t>シャ</t>
    </rPh>
    <rPh sb="46" eb="49">
      <t>ロウニンセイ</t>
    </rPh>
    <rPh sb="50" eb="52">
      <t>キョウダイ</t>
    </rPh>
    <rPh sb="52" eb="54">
      <t>シマイ</t>
    </rPh>
    <rPh sb="57" eb="59">
      <t>バアイ</t>
    </rPh>
    <rPh sb="60" eb="63">
      <t>ショトクガク</t>
    </rPh>
    <rPh sb="66" eb="68">
      <t>マンエン</t>
    </rPh>
    <rPh sb="68" eb="70">
      <t>イジョウ</t>
    </rPh>
    <rPh sb="72" eb="75">
      <t>ソフボ</t>
    </rPh>
    <rPh sb="78" eb="80">
      <t>バアイ</t>
    </rPh>
    <phoneticPr fontId="8"/>
  </si>
  <si>
    <t>･･･就学者の状況を選択してください。浪人生は就学者ではありません。（以下，同じ）</t>
    <rPh sb="3" eb="6">
      <t>シュウガクシャ</t>
    </rPh>
    <rPh sb="7" eb="9">
      <t>ジョウキョウ</t>
    </rPh>
    <rPh sb="10" eb="12">
      <t>センタク</t>
    </rPh>
    <rPh sb="19" eb="22">
      <t>ロウニンセイ</t>
    </rPh>
    <rPh sb="23" eb="26">
      <t>シュウガクシャ</t>
    </rPh>
    <rPh sb="35" eb="37">
      <t>イカ</t>
    </rPh>
    <rPh sb="38" eb="39">
      <t>オナ</t>
    </rPh>
    <phoneticPr fontId="8"/>
  </si>
  <si>
    <t>学籍番号（記号付き）</t>
    <rPh sb="0" eb="2">
      <t>ガクセキ</t>
    </rPh>
    <rPh sb="2" eb="4">
      <t>バンゴウ</t>
    </rPh>
    <rPh sb="5" eb="7">
      <t>キゴウ</t>
    </rPh>
    <rPh sb="7" eb="8">
      <t>ツ</t>
    </rPh>
    <phoneticPr fontId="8"/>
  </si>
  <si>
    <t>M123456</t>
    <phoneticPr fontId="8"/>
  </si>
  <si>
    <t>※1円単位で入力。</t>
    <rPh sb="2" eb="3">
      <t>エン</t>
    </rPh>
    <rPh sb="3" eb="5">
      <t>タンイ</t>
    </rPh>
    <rPh sb="6" eb="8">
      <t>ニュウリョク</t>
    </rPh>
    <phoneticPr fontId="8"/>
  </si>
  <si>
    <t>(単位：千円）</t>
    <rPh sb="1" eb="3">
      <t>タンイ</t>
    </rPh>
    <rPh sb="4" eb="6">
      <t>センエン</t>
    </rPh>
    <phoneticPr fontId="8"/>
  </si>
  <si>
    <t>・・・公的年金額収入金額を入力</t>
    <rPh sb="3" eb="5">
      <t>コウテキ</t>
    </rPh>
    <rPh sb="5" eb="8">
      <t>ネンキンガク</t>
    </rPh>
    <rPh sb="8" eb="10">
      <t>シュウニュウ</t>
    </rPh>
    <rPh sb="10" eb="12">
      <t>キンガク</t>
    </rPh>
    <rPh sb="13" eb="15">
      <t>ニュウリョク</t>
    </rPh>
    <phoneticPr fontId="8"/>
  </si>
  <si>
    <t>･･･給与，年金以外の所得の合計額を入力。項目毎のマイナスは「０」として計算します。</t>
    <rPh sb="3" eb="5">
      <t>キュウヨ</t>
    </rPh>
    <rPh sb="6" eb="8">
      <t>ネンキン</t>
    </rPh>
    <rPh sb="8" eb="10">
      <t>イガイ</t>
    </rPh>
    <rPh sb="11" eb="13">
      <t>ショトク</t>
    </rPh>
    <rPh sb="14" eb="16">
      <t>ゴウケイ</t>
    </rPh>
    <rPh sb="16" eb="17">
      <t>ガク</t>
    </rPh>
    <rPh sb="18" eb="20">
      <t>ニュウリョク</t>
    </rPh>
    <rPh sb="21" eb="23">
      <t>コウモク</t>
    </rPh>
    <rPh sb="23" eb="24">
      <t>ゴト</t>
    </rPh>
    <rPh sb="36" eb="38">
      <t>ケイサン</t>
    </rPh>
    <phoneticPr fontId="8"/>
  </si>
  <si>
    <t>※市町村により形式は異なります。</t>
    <rPh sb="1" eb="4">
      <t>シチョウソン</t>
    </rPh>
    <rPh sb="7" eb="9">
      <t>ケイシキ</t>
    </rPh>
    <rPh sb="10" eb="11">
      <t>コト</t>
    </rPh>
    <phoneticPr fontId="8"/>
  </si>
  <si>
    <t>･･･２行になっている場合はそれぞれ入力</t>
    <rPh sb="4" eb="5">
      <t>ギョウ</t>
    </rPh>
    <rPh sb="11" eb="13">
      <t>バアイ</t>
    </rPh>
    <rPh sb="18" eb="20">
      <t>ニュウリョク</t>
    </rPh>
    <phoneticPr fontId="8"/>
  </si>
  <si>
    <t>・・・複数の年金収入の場合はそれぞれ入力</t>
    <rPh sb="3" eb="5">
      <t>フクスウ</t>
    </rPh>
    <rPh sb="6" eb="8">
      <t>ネンキン</t>
    </rPh>
    <rPh sb="8" eb="10">
      <t>シュウニュウ</t>
    </rPh>
    <rPh sb="11" eb="13">
      <t>バアイ</t>
    </rPh>
    <rPh sb="18" eb="20">
      <t>ニュウリョク</t>
    </rPh>
    <phoneticPr fontId="8"/>
  </si>
  <si>
    <t>家計評価額（自己診断）</t>
    <rPh sb="0" eb="2">
      <t>カケイ</t>
    </rPh>
    <rPh sb="2" eb="4">
      <t>ヒョウカ</t>
    </rPh>
    <rPh sb="4" eb="5">
      <t>ガク</t>
    </rPh>
    <rPh sb="6" eb="8">
      <t>ジコ</t>
    </rPh>
    <rPh sb="8" eb="10">
      <t>シンダン</t>
    </rPh>
    <phoneticPr fontId="8"/>
  </si>
  <si>
    <t>家計評価額自己診断表（収支金額計算）。大まかな，家計評価額の計算ができます。</t>
    <rPh sb="0" eb="2">
      <t>カケイ</t>
    </rPh>
    <rPh sb="2" eb="5">
      <t>ヒョウカガク</t>
    </rPh>
    <rPh sb="5" eb="7">
      <t>ジコ</t>
    </rPh>
    <rPh sb="7" eb="9">
      <t>シンダン</t>
    </rPh>
    <rPh sb="9" eb="10">
      <t>ヒョウ</t>
    </rPh>
    <rPh sb="11" eb="13">
      <t>シュウシ</t>
    </rPh>
    <rPh sb="13" eb="15">
      <t>キンガク</t>
    </rPh>
    <rPh sb="14" eb="15">
      <t>ニュウキン</t>
    </rPh>
    <rPh sb="15" eb="17">
      <t>ケイサン</t>
    </rPh>
    <rPh sb="19" eb="20">
      <t>オオ</t>
    </rPh>
    <rPh sb="24" eb="26">
      <t>カケイ</t>
    </rPh>
    <rPh sb="26" eb="29">
      <t>ヒョウカガク</t>
    </rPh>
    <rPh sb="30" eb="32">
      <t>ケイサン</t>
    </rPh>
    <phoneticPr fontId="8"/>
  </si>
  <si>
    <t>給与・年金所得</t>
    <rPh sb="0" eb="2">
      <t>キュウヨ</t>
    </rPh>
    <rPh sb="3" eb="5">
      <t>ネンキン</t>
    </rPh>
    <rPh sb="5" eb="7">
      <t>ショトク</t>
    </rPh>
    <phoneticPr fontId="8"/>
  </si>
  <si>
    <t>給与・年金収入</t>
    <rPh sb="0" eb="2">
      <t>キュウヨ</t>
    </rPh>
    <rPh sb="3" eb="5">
      <t>ネンキン</t>
    </rPh>
    <rPh sb="5" eb="7">
      <t>シュウニュウ</t>
    </rPh>
    <phoneticPr fontId="8"/>
  </si>
  <si>
    <t>給与・年金以外所得</t>
    <rPh sb="0" eb="2">
      <t>キュウヨ</t>
    </rPh>
    <rPh sb="3" eb="5">
      <t>ネンキン</t>
    </rPh>
    <rPh sb="5" eb="7">
      <t>イガイ</t>
    </rPh>
    <rPh sb="7" eb="9">
      <t>ショトク</t>
    </rPh>
    <phoneticPr fontId="8"/>
  </si>
  <si>
    <t>所得，収入及び控除合計額</t>
    <rPh sb="0" eb="2">
      <t>ショトク</t>
    </rPh>
    <rPh sb="3" eb="5">
      <t>シュウニュウ</t>
    </rPh>
    <rPh sb="5" eb="6">
      <t>オヨ</t>
    </rPh>
    <rPh sb="7" eb="9">
      <t>コウジョ</t>
    </rPh>
    <rPh sb="9" eb="12">
      <t>ゴウケイガク</t>
    </rPh>
    <phoneticPr fontId="8"/>
  </si>
  <si>
    <t>認定総収入金額</t>
    <rPh sb="0" eb="2">
      <t>ニンテイ</t>
    </rPh>
    <rPh sb="2" eb="3">
      <t>ソウ</t>
    </rPh>
    <rPh sb="3" eb="5">
      <t>シュウニュウ</t>
    </rPh>
    <rPh sb="5" eb="7">
      <t>キンガク</t>
    </rPh>
    <phoneticPr fontId="8"/>
  </si>
  <si>
    <t>･･･マイナスでなければ，免除対象者にはなりません。マイナスでも，必ずしも免除にはなりません。</t>
    <rPh sb="13" eb="15">
      <t>メンジョ</t>
    </rPh>
    <rPh sb="15" eb="18">
      <t>タイショウシャ</t>
    </rPh>
    <phoneticPr fontId="8"/>
  </si>
  <si>
    <t>※家計評価額は，この表は概算額であり，正式には学生課生活支援係で計算しますので，結果が異なる場合があります。この表は簡易的に所得証明書の金額を入力していただきますが，正式には提出いただいた，源泉徴収票，年金改定(決定)通知書，受給証明書等，確定申告書及び所得証明書等の内容を確認して計算します。</t>
    <rPh sb="1" eb="3">
      <t>カケイ</t>
    </rPh>
    <rPh sb="3" eb="6">
      <t>ヒョウカガク</t>
    </rPh>
    <rPh sb="10" eb="11">
      <t>ヒョウ</t>
    </rPh>
    <rPh sb="12" eb="15">
      <t>ガイサンガク</t>
    </rPh>
    <rPh sb="19" eb="21">
      <t>セイシキ</t>
    </rPh>
    <rPh sb="23" eb="26">
      <t>ガクセイカ</t>
    </rPh>
    <rPh sb="26" eb="28">
      <t>セイカツ</t>
    </rPh>
    <rPh sb="28" eb="30">
      <t>シエン</t>
    </rPh>
    <rPh sb="30" eb="31">
      <t>カカリ</t>
    </rPh>
    <rPh sb="32" eb="34">
      <t>ケイサン</t>
    </rPh>
    <rPh sb="40" eb="42">
      <t>ケッカ</t>
    </rPh>
    <rPh sb="43" eb="44">
      <t>コト</t>
    </rPh>
    <rPh sb="46" eb="48">
      <t>バアイ</t>
    </rPh>
    <rPh sb="56" eb="57">
      <t>ヒョウ</t>
    </rPh>
    <rPh sb="58" eb="60">
      <t>カンイ</t>
    </rPh>
    <rPh sb="60" eb="61">
      <t>テキ</t>
    </rPh>
    <rPh sb="62" eb="64">
      <t>ショトク</t>
    </rPh>
    <rPh sb="64" eb="67">
      <t>ショウメイショ</t>
    </rPh>
    <rPh sb="68" eb="70">
      <t>キンガク</t>
    </rPh>
    <rPh sb="71" eb="73">
      <t>ニュウリョク</t>
    </rPh>
    <rPh sb="83" eb="85">
      <t>セイシキ</t>
    </rPh>
    <rPh sb="87" eb="89">
      <t>テイシュツ</t>
    </rPh>
    <rPh sb="95" eb="97">
      <t>ゲンセン</t>
    </rPh>
    <rPh sb="97" eb="100">
      <t>チョウシュウヒョウ</t>
    </rPh>
    <rPh sb="118" eb="119">
      <t>トウ</t>
    </rPh>
    <rPh sb="120" eb="125">
      <t>カクテイシンコクショ</t>
    </rPh>
    <rPh sb="125" eb="126">
      <t>オヨ</t>
    </rPh>
    <rPh sb="127" eb="129">
      <t>ショトク</t>
    </rPh>
    <rPh sb="129" eb="132">
      <t>ショウメイショ</t>
    </rPh>
    <rPh sb="132" eb="133">
      <t>トウ</t>
    </rPh>
    <rPh sb="134" eb="136">
      <t>ナイヨウ</t>
    </rPh>
    <rPh sb="137" eb="139">
      <t>カクニン</t>
    </rPh>
    <rPh sb="141" eb="143">
      <t>ケイサン</t>
    </rPh>
    <phoneticPr fontId="8"/>
  </si>
  <si>
    <t>※提出書類一覧の期間内に退職や就職した場合には，この評価額は判断には用いません。最新の給与明細等で家計評価額を計算します。</t>
    <rPh sb="12" eb="14">
      <t>タイショク</t>
    </rPh>
    <rPh sb="15" eb="17">
      <t>シュウショク</t>
    </rPh>
    <rPh sb="19" eb="21">
      <t>バアイ</t>
    </rPh>
    <rPh sb="26" eb="29">
      <t>ヒョウカガク</t>
    </rPh>
    <rPh sb="30" eb="32">
      <t>ハンダン</t>
    </rPh>
    <rPh sb="34" eb="35">
      <t>モチ</t>
    </rPh>
    <rPh sb="40" eb="42">
      <t>サイシン</t>
    </rPh>
    <rPh sb="43" eb="45">
      <t>キュウヨ</t>
    </rPh>
    <rPh sb="45" eb="47">
      <t>メイサイ</t>
    </rPh>
    <rPh sb="47" eb="48">
      <t>トウ</t>
    </rPh>
    <rPh sb="49" eb="51">
      <t>カケイ</t>
    </rPh>
    <rPh sb="51" eb="54">
      <t>ヒョウカガク</t>
    </rPh>
    <rPh sb="55" eb="57">
      <t>ケイサン</t>
    </rPh>
    <phoneticPr fontId="8"/>
  </si>
  <si>
    <t>特別控除</t>
    <rPh sb="0" eb="2">
      <t>トクベツ</t>
    </rPh>
    <rPh sb="2" eb="4">
      <t>コウジョ</t>
    </rPh>
    <phoneticPr fontId="8"/>
  </si>
  <si>
    <t>給与以外の
所得金額</t>
    <rPh sb="0" eb="2">
      <t>キュウヨ</t>
    </rPh>
    <rPh sb="2" eb="4">
      <t>イガイ</t>
    </rPh>
    <rPh sb="6" eb="8">
      <t>ショトク</t>
    </rPh>
    <rPh sb="8" eb="10">
      <t>キンガク</t>
    </rPh>
    <phoneticPr fontId="8"/>
  </si>
  <si>
    <t>給与所得の
収入金額</t>
    <rPh sb="0" eb="2">
      <t>キュウヨ</t>
    </rPh>
    <rPh sb="2" eb="4">
      <t>ショトク</t>
    </rPh>
    <rPh sb="6" eb="8">
      <t>シュウニュウ</t>
    </rPh>
    <rPh sb="8" eb="10">
      <t>キンガク</t>
    </rPh>
    <phoneticPr fontId="8"/>
  </si>
  <si>
    <t>障がい者人数</t>
    <rPh sb="0" eb="1">
      <t>ショウ</t>
    </rPh>
    <rPh sb="3" eb="4">
      <t>シャ</t>
    </rPh>
    <rPh sb="4" eb="6">
      <t>ニンズウ</t>
    </rPh>
    <phoneticPr fontId="8"/>
  </si>
  <si>
    <t>･･･障がい者がいる場合は，人数を入力してください。</t>
    <rPh sb="3" eb="4">
      <t>ショウ</t>
    </rPh>
    <rPh sb="6" eb="7">
      <t>シャ</t>
    </rPh>
    <rPh sb="10" eb="12">
      <t>バアイ</t>
    </rPh>
    <rPh sb="14" eb="16">
      <t>ニンズウ</t>
    </rPh>
    <rPh sb="17" eb="19">
      <t>ニュウリョク</t>
    </rPh>
    <phoneticPr fontId="8"/>
  </si>
  <si>
    <t>障がい者控除</t>
    <rPh sb="0" eb="1">
      <t>ショウ</t>
    </rPh>
    <rPh sb="3" eb="4">
      <t>シャ</t>
    </rPh>
    <rPh sb="4" eb="6">
      <t>コウジョ</t>
    </rPh>
    <phoneticPr fontId="8"/>
  </si>
  <si>
    <t>※年金の種類により形式は異なります。</t>
    <rPh sb="1" eb="3">
      <t>ネンキン</t>
    </rPh>
    <rPh sb="4" eb="6">
      <t>シュルイ</t>
    </rPh>
    <rPh sb="9" eb="11">
      <t>ケイシキ</t>
    </rPh>
    <rPh sb="12" eb="13">
      <t>コト</t>
    </rPh>
    <phoneticPr fontId="8"/>
  </si>
  <si>
    <t>･･･申請者を含む同一生計の人数を入力してください（例：父と申請者の場合，「２」）</t>
    <rPh sb="3" eb="6">
      <t>シンセイシャ</t>
    </rPh>
    <rPh sb="7" eb="8">
      <t>フク</t>
    </rPh>
    <rPh sb="9" eb="11">
      <t>ドウイツ</t>
    </rPh>
    <rPh sb="11" eb="13">
      <t>セイケイ</t>
    </rPh>
    <rPh sb="14" eb="16">
      <t>ニンズウ</t>
    </rPh>
    <rPh sb="17" eb="19">
      <t>ニュウリョク</t>
    </rPh>
    <rPh sb="26" eb="27">
      <t>レイ</t>
    </rPh>
    <rPh sb="28" eb="29">
      <t>チチ</t>
    </rPh>
    <rPh sb="30" eb="32">
      <t>シンセイ</t>
    </rPh>
    <rPh sb="32" eb="33">
      <t>シャ</t>
    </rPh>
    <rPh sb="34" eb="36">
      <t>バアイ</t>
    </rPh>
    <phoneticPr fontId="8"/>
  </si>
  <si>
    <t>･･･「支払金額」を入力</t>
    <rPh sb="4" eb="6">
      <t>シハラ</t>
    </rPh>
    <rPh sb="6" eb="8">
      <t>キンガク</t>
    </rPh>
    <rPh sb="10" eb="12">
      <t>ニュウリョク</t>
    </rPh>
    <phoneticPr fontId="8"/>
  </si>
  <si>
    <t>クリーム色部分に入力して下さい</t>
    <rPh sb="4" eb="5">
      <t>イロ</t>
    </rPh>
    <rPh sb="5" eb="7">
      <t>ブブン</t>
    </rPh>
    <rPh sb="8" eb="10">
      <t>ニュウリョク</t>
    </rPh>
    <rPh sb="12" eb="13">
      <t>クダ</t>
    </rPh>
    <phoneticPr fontId="8"/>
  </si>
  <si>
    <t>昨年度の給付奨学金</t>
    <rPh sb="0" eb="3">
      <t>サクネンド</t>
    </rPh>
    <rPh sb="4" eb="6">
      <t>キュウフ</t>
    </rPh>
    <rPh sb="6" eb="9">
      <t>ショウガクキン</t>
    </rPh>
    <phoneticPr fontId="8"/>
  </si>
  <si>
    <t>･･･「給与収入額」を入力</t>
    <rPh sb="4" eb="6">
      <t>キュウヨ</t>
    </rPh>
    <rPh sb="6" eb="8">
      <t>シュウニュウ</t>
    </rPh>
    <rPh sb="8" eb="9">
      <t>ガク</t>
    </rPh>
    <rPh sb="11" eb="13">
      <t>ニュウリョク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</si>
</sst>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▲ &quot;#,##0"/>
    <numFmt numFmtId="177" formatCode="#,##0.0;[Red]&quot;▲ &quot;#,##0.0"/>
    <numFmt numFmtId="178" formatCode="#,##0;[Red]#,##0"/>
  </numFmts>
  <fonts count="11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/>
      <top/>
      <bottom style="mediumDashed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7" xfId="0" applyNumberFormat="1" applyBorder="1">
      <alignment vertical="center"/>
    </xf>
    <xf numFmtId="3" fontId="0" fillId="0" borderId="8" xfId="0" applyNumberFormat="1" applyBorder="1">
      <alignment vertical="center"/>
    </xf>
    <xf numFmtId="3" fontId="0" fillId="0" borderId="6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0" fontId="4" fillId="0" borderId="11" xfId="0" applyFont="1" applyBorder="1" applyAlignment="1">
      <alignment horizontal="center" vertical="center"/>
    </xf>
    <xf numFmtId="3" fontId="0" fillId="0" borderId="12" xfId="0" applyNumberFormat="1" applyBorder="1">
      <alignment vertical="center"/>
    </xf>
    <xf numFmtId="3" fontId="0" fillId="0" borderId="5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16" xfId="0" applyNumberFormat="1" applyBorder="1">
      <alignment vertical="center"/>
    </xf>
    <xf numFmtId="49" fontId="5" fillId="0" borderId="17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0" fillId="0" borderId="19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3" fontId="3" fillId="0" borderId="21" xfId="0" applyNumberFormat="1" applyFont="1" applyBorder="1" applyAlignment="1">
      <alignment horizontal="right" vertical="center"/>
    </xf>
    <xf numFmtId="0" fontId="0" fillId="0" borderId="22" xfId="0" quotePrefix="1" applyBorder="1" applyAlignment="1">
      <alignment horizontal="right" vertical="center"/>
    </xf>
    <xf numFmtId="3" fontId="0" fillId="0" borderId="20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3" fontId="0" fillId="0" borderId="24" xfId="0" applyNumberForma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 vertical="center"/>
    </xf>
    <xf numFmtId="0" fontId="0" fillId="0" borderId="25" xfId="0" quotePrefix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" fontId="0" fillId="0" borderId="26" xfId="0" applyNumberForma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3" fontId="0" fillId="0" borderId="29" xfId="0" applyNumberFormat="1" applyBorder="1" applyAlignment="1">
      <alignment horizontal="right" vertical="center"/>
    </xf>
    <xf numFmtId="3" fontId="3" fillId="0" borderId="28" xfId="0" applyNumberFormat="1" applyFont="1" applyBorder="1" applyAlignment="1">
      <alignment horizontal="right" vertical="center"/>
    </xf>
    <xf numFmtId="0" fontId="0" fillId="0" borderId="30" xfId="0" quotePrefix="1" applyBorder="1" applyAlignment="1">
      <alignment horizontal="right" vertical="center"/>
    </xf>
    <xf numFmtId="0" fontId="7" fillId="0" borderId="0" xfId="0" applyFont="1">
      <alignment vertical="center"/>
    </xf>
    <xf numFmtId="3" fontId="0" fillId="0" borderId="31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32" xfId="0" applyNumberFormat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21" xfId="0" applyBorder="1">
      <alignment vertic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177" fontId="0" fillId="0" borderId="0" xfId="0" applyNumberFormat="1">
      <alignment vertical="center"/>
    </xf>
    <xf numFmtId="177" fontId="0" fillId="0" borderId="40" xfId="0" applyNumberFormat="1" applyBorder="1" applyAlignment="1">
      <alignment horizontal="center" vertical="center" wrapText="1"/>
    </xf>
    <xf numFmtId="177" fontId="0" fillId="2" borderId="40" xfId="1" applyNumberFormat="1" applyFont="1" applyFill="1" applyBorder="1" applyAlignment="1">
      <alignment vertical="center"/>
    </xf>
    <xf numFmtId="177" fontId="0" fillId="2" borderId="41" xfId="1" applyNumberFormat="1" applyFont="1" applyFill="1" applyBorder="1" applyAlignment="1">
      <alignment vertical="center"/>
    </xf>
    <xf numFmtId="177" fontId="0" fillId="2" borderId="0" xfId="1" applyNumberFormat="1" applyFont="1" applyFill="1" applyBorder="1" applyAlignment="1">
      <alignment vertical="center"/>
    </xf>
    <xf numFmtId="177" fontId="0" fillId="2" borderId="23" xfId="1" applyNumberFormat="1" applyFont="1" applyFill="1" applyBorder="1" applyAlignment="1">
      <alignment vertical="center"/>
    </xf>
    <xf numFmtId="177" fontId="0" fillId="0" borderId="0" xfId="1" applyNumberFormat="1" applyFont="1" applyFill="1" applyBorder="1" applyAlignment="1">
      <alignment vertical="center"/>
    </xf>
    <xf numFmtId="0" fontId="0" fillId="3" borderId="45" xfId="0" applyFill="1" applyBorder="1">
      <alignment vertical="center"/>
    </xf>
    <xf numFmtId="177" fontId="0" fillId="3" borderId="45" xfId="0" applyNumberFormat="1" applyFill="1" applyBorder="1">
      <alignment vertical="center"/>
    </xf>
    <xf numFmtId="176" fontId="0" fillId="3" borderId="45" xfId="0" applyNumberFormat="1" applyFill="1" applyBorder="1">
      <alignment vertical="center"/>
    </xf>
    <xf numFmtId="177" fontId="9" fillId="2" borderId="0" xfId="1" applyNumberFormat="1" applyFont="1" applyFill="1" applyBorder="1" applyAlignment="1">
      <alignment vertical="center"/>
    </xf>
    <xf numFmtId="0" fontId="0" fillId="0" borderId="54" xfId="0" applyBorder="1">
      <alignment vertical="center"/>
    </xf>
    <xf numFmtId="177" fontId="0" fillId="0" borderId="54" xfId="0" applyNumberFormat="1" applyBorder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9" xfId="1" applyNumberFormat="1" applyFont="1" applyFill="1" applyBorder="1" applyAlignment="1">
      <alignment vertical="center"/>
    </xf>
    <xf numFmtId="176" fontId="0" fillId="0" borderId="18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176" fontId="0" fillId="3" borderId="46" xfId="1" applyNumberFormat="1" applyFont="1" applyFill="1" applyBorder="1" applyAlignment="1">
      <alignment vertical="center"/>
    </xf>
    <xf numFmtId="176" fontId="0" fillId="3" borderId="47" xfId="1" applyNumberFormat="1" applyFont="1" applyFill="1" applyBorder="1" applyAlignment="1">
      <alignment vertical="center"/>
    </xf>
    <xf numFmtId="176" fontId="0" fillId="3" borderId="48" xfId="1" applyNumberFormat="1" applyFont="1" applyFill="1" applyBorder="1" applyAlignment="1">
      <alignment vertical="center"/>
    </xf>
    <xf numFmtId="176" fontId="0" fillId="3" borderId="45" xfId="1" applyNumberFormat="1" applyFont="1" applyFill="1" applyBorder="1" applyAlignment="1">
      <alignment vertical="center"/>
    </xf>
    <xf numFmtId="177" fontId="0" fillId="0" borderId="41" xfId="0" applyNumberFormat="1" applyBorder="1" applyAlignment="1">
      <alignment horizontal="center" vertical="center" wrapText="1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177" fontId="9" fillId="2" borderId="56" xfId="1" applyNumberFormat="1" applyFont="1" applyFill="1" applyBorder="1" applyAlignment="1">
      <alignment vertical="center"/>
    </xf>
    <xf numFmtId="177" fontId="0" fillId="2" borderId="56" xfId="1" applyNumberFormat="1" applyFont="1" applyFill="1" applyBorder="1" applyAlignment="1">
      <alignment vertical="center"/>
    </xf>
    <xf numFmtId="0" fontId="0" fillId="0" borderId="52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176" fontId="0" fillId="0" borderId="58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0" fillId="0" borderId="53" xfId="0" applyNumberFormat="1" applyBorder="1">
      <alignment vertical="center"/>
    </xf>
    <xf numFmtId="176" fontId="0" fillId="0" borderId="23" xfId="1" applyNumberFormat="1" applyFont="1" applyFill="1" applyBorder="1" applyAlignment="1">
      <alignment vertical="center"/>
    </xf>
    <xf numFmtId="177" fontId="0" fillId="0" borderId="0" xfId="1" applyNumberFormat="1" applyFont="1" applyBorder="1" applyAlignment="1">
      <alignment vertical="center"/>
    </xf>
    <xf numFmtId="176" fontId="0" fillId="0" borderId="23" xfId="1" applyNumberFormat="1" applyFont="1" applyBorder="1" applyAlignment="1">
      <alignment vertical="center"/>
    </xf>
    <xf numFmtId="177" fontId="0" fillId="0" borderId="23" xfId="0" applyNumberFormat="1" applyBorder="1">
      <alignment vertical="center"/>
    </xf>
    <xf numFmtId="176" fontId="0" fillId="0" borderId="23" xfId="0" applyNumberFormat="1" applyBorder="1">
      <alignment vertical="center"/>
    </xf>
    <xf numFmtId="177" fontId="0" fillId="0" borderId="0" xfId="0" applyNumberFormat="1" applyAlignment="1">
      <alignment horizontal="right" vertical="center"/>
    </xf>
    <xf numFmtId="177" fontId="10" fillId="2" borderId="0" xfId="0" applyNumberFormat="1" applyFont="1" applyFill="1">
      <alignment vertical="center"/>
    </xf>
    <xf numFmtId="0" fontId="0" fillId="0" borderId="16" xfId="0" applyBorder="1" applyAlignment="1">
      <alignment horizontal="center" vertical="center" textRotation="255"/>
    </xf>
    <xf numFmtId="177" fontId="0" fillId="0" borderId="9" xfId="0" applyNumberFormat="1" applyBorder="1">
      <alignment vertical="center"/>
    </xf>
    <xf numFmtId="176" fontId="0" fillId="0" borderId="18" xfId="0" applyNumberFormat="1" applyBorder="1">
      <alignment vertical="center"/>
    </xf>
    <xf numFmtId="177" fontId="0" fillId="2" borderId="59" xfId="1" applyNumberFormat="1" applyFont="1" applyFill="1" applyBorder="1" applyAlignment="1">
      <alignment vertical="center"/>
    </xf>
    <xf numFmtId="177" fontId="0" fillId="2" borderId="60" xfId="1" applyNumberFormat="1" applyFont="1" applyFill="1" applyBorder="1" applyAlignment="1">
      <alignment vertical="center"/>
    </xf>
    <xf numFmtId="177" fontId="0" fillId="0" borderId="0" xfId="0" applyNumberFormat="1" applyAlignment="1">
      <alignment horizontal="center" vertical="center" shrinkToFit="1"/>
    </xf>
    <xf numFmtId="3" fontId="0" fillId="0" borderId="33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36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177" fontId="0" fillId="0" borderId="0" xfId="0" applyNumberFormat="1" applyAlignment="1">
      <alignment vertical="center" wrapText="1"/>
    </xf>
    <xf numFmtId="177" fontId="0" fillId="3" borderId="50" xfId="1" applyNumberFormat="1" applyFont="1" applyFill="1" applyBorder="1" applyAlignment="1">
      <alignment vertical="center"/>
    </xf>
    <xf numFmtId="177" fontId="0" fillId="3" borderId="51" xfId="1" applyNumberFormat="1" applyFont="1" applyFill="1" applyBorder="1" applyAlignment="1">
      <alignment vertical="center"/>
    </xf>
    <xf numFmtId="0" fontId="0" fillId="0" borderId="40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177" fontId="0" fillId="3" borderId="52" xfId="1" applyNumberFormat="1" applyFont="1" applyFill="1" applyBorder="1" applyAlignment="1">
      <alignment vertical="center"/>
    </xf>
    <xf numFmtId="177" fontId="0" fillId="3" borderId="49" xfId="1" applyNumberFormat="1" applyFont="1" applyFill="1" applyBorder="1" applyAlignment="1">
      <alignment vertical="center"/>
    </xf>
    <xf numFmtId="177" fontId="9" fillId="2" borderId="52" xfId="1" applyNumberFormat="1" applyFont="1" applyFill="1" applyBorder="1" applyAlignment="1">
      <alignment vertical="center" shrinkToFit="1"/>
    </xf>
    <xf numFmtId="177" fontId="9" fillId="2" borderId="0" xfId="1" applyNumberFormat="1" applyFont="1" applyFill="1" applyBorder="1" applyAlignment="1">
      <alignment vertical="center" shrinkToFit="1"/>
    </xf>
    <xf numFmtId="177" fontId="9" fillId="2" borderId="23" xfId="1" applyNumberFormat="1" applyFont="1" applyFill="1" applyBorder="1" applyAlignment="1">
      <alignment vertical="center" shrinkToFit="1"/>
    </xf>
    <xf numFmtId="178" fontId="0" fillId="3" borderId="50" xfId="1" applyNumberFormat="1" applyFont="1" applyFill="1" applyBorder="1" applyAlignment="1">
      <alignment horizontal="right" vertical="center"/>
    </xf>
    <xf numFmtId="178" fontId="0" fillId="3" borderId="51" xfId="1" applyNumberFormat="1" applyFont="1" applyFill="1" applyBorder="1" applyAlignment="1">
      <alignment horizontal="right" vertical="center"/>
    </xf>
    <xf numFmtId="177" fontId="0" fillId="3" borderId="50" xfId="0" applyNumberFormat="1" applyFill="1" applyBorder="1" applyAlignment="1">
      <alignment horizontal="left" vertical="center" shrinkToFit="1"/>
    </xf>
    <xf numFmtId="177" fontId="0" fillId="3" borderId="61" xfId="0" applyNumberFormat="1" applyFill="1" applyBorder="1" applyAlignment="1">
      <alignment horizontal="left" vertical="center" shrinkToFit="1"/>
    </xf>
    <xf numFmtId="177" fontId="0" fillId="3" borderId="51" xfId="0" applyNumberFormat="1" applyFill="1" applyBorder="1" applyAlignment="1">
      <alignment horizontal="left" vertical="center" shrinkToFit="1"/>
    </xf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297391</xdr:colOff>
      <xdr:row>1</xdr:row>
      <xdr:rowOff>48685</xdr:rowOff>
    </xdr:from>
    <xdr:to>
      <xdr:col>20</xdr:col>
      <xdr:colOff>392641</xdr:colOff>
      <xdr:row>30</xdr:row>
      <xdr:rowOff>142875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143B065-3C1C-40D1-96D6-8EE5E41D2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5516" y="267760"/>
          <a:ext cx="6953250" cy="552344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>
    <xdr:from>
      <xdr:col>8</xdr:col>
      <xdr:colOff>905435</xdr:colOff>
      <xdr:row>13</xdr:row>
      <xdr:rowOff>105896</xdr:rowOff>
    </xdr:from>
    <xdr:to>
      <xdr:col>11</xdr:col>
      <xdr:colOff>18489</xdr:colOff>
      <xdr:row>15</xdr:row>
      <xdr:rowOff>93289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AFBF85FF-83F1-4A6C-AD9E-FD9F9552EA94}"/>
            </a:ext>
          </a:extLst>
        </xdr:cNvPr>
        <xdr:cNvCxnSpPr>
          <a:endCxn id="16" idx="1"/>
        </xdr:cNvCxnSpPr>
      </xdr:nvCxnSpPr>
      <xdr:spPr>
        <a:xfrm>
          <a:off x="7601510" y="2753846"/>
          <a:ext cx="960904" cy="349343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18489</xdr:colOff>
      <xdr:row>13</xdr:row>
      <xdr:rowOff>129428</xdr:rowOff>
    </xdr:from>
    <xdr:to>
      <xdr:col>14</xdr:col>
      <xdr:colOff>85724</xdr:colOff>
      <xdr:row>17</xdr:row>
      <xdr:rowOff>76199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43A917DC-5861-4AEB-962D-864EEDBBBBAB}"/>
            </a:ext>
          </a:extLst>
        </xdr:cNvPr>
        <xdr:cNvSpPr/>
      </xdr:nvSpPr>
      <xdr:spPr>
        <a:xfrm>
          <a:off x="8562414" y="2777378"/>
          <a:ext cx="2124635" cy="651621"/>
        </a:xfrm>
        <a:prstGeom prst="rect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619125</xdr:colOff>
      <xdr:row>10</xdr:row>
      <xdr:rowOff>104775</xdr:rowOff>
    </xdr:from>
    <xdr:to>
      <xdr:col>11</xdr:col>
      <xdr:colOff>123825</xdr:colOff>
      <xdr:row>13</xdr:row>
      <xdr:rowOff>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3DE48E32-A753-4437-ACF2-23B11EBA0B77}"/>
            </a:ext>
          </a:extLst>
        </xdr:cNvPr>
        <xdr:cNvCxnSpPr/>
      </xdr:nvCxnSpPr>
      <xdr:spPr>
        <a:xfrm>
          <a:off x="5391150" y="2228850"/>
          <a:ext cx="3276600" cy="4191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8</xdr:row>
      <xdr:rowOff>161925</xdr:rowOff>
    </xdr:from>
    <xdr:to>
      <xdr:col>11</xdr:col>
      <xdr:colOff>114300</xdr:colOff>
      <xdr:row>10</xdr:row>
      <xdr:rowOff>57150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DC0FC32-476A-44EF-A426-262AFBF4179B}"/>
            </a:ext>
          </a:extLst>
        </xdr:cNvPr>
        <xdr:cNvCxnSpPr/>
      </xdr:nvCxnSpPr>
      <xdr:spPr>
        <a:xfrm>
          <a:off x="5191125" y="1962150"/>
          <a:ext cx="3848100" cy="238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2</xdr:row>
      <xdr:rowOff>76200</xdr:rowOff>
    </xdr:from>
    <xdr:to>
      <xdr:col>17</xdr:col>
      <xdr:colOff>200025</xdr:colOff>
      <xdr:row>4</xdr:row>
      <xdr:rowOff>114300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6218A5D-1289-4951-8A26-C4B98A6F366A}"/>
            </a:ext>
          </a:extLst>
        </xdr:cNvPr>
        <xdr:cNvSpPr/>
      </xdr:nvSpPr>
      <xdr:spPr>
        <a:xfrm>
          <a:off x="10172700" y="476250"/>
          <a:ext cx="2686050" cy="4000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所得証明書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31</xdr:row>
      <xdr:rowOff>19049</xdr:rowOff>
    </xdr:from>
    <xdr:to>
      <xdr:col>20</xdr:col>
      <xdr:colOff>666750</xdr:colOff>
      <xdr:row>62</xdr:row>
      <xdr:rowOff>171449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81358C7-F41E-4790-B0D1-3BABA7A99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5829299"/>
          <a:ext cx="7210425" cy="5591175"/>
        </a:xfrm>
        <a:prstGeom prst="rect">
          <a:avLst/>
        </a:prstGeom>
        <a:ln w="25400">
          <a:solidFill>
            <a:schemeClr val="tx1">
              <a:lumMod val="65000"/>
              <a:lumOff val="35000"/>
            </a:schemeClr>
          </a:solidFill>
        </a:ln>
      </xdr:spPr>
    </xdr:pic>
    <xdr:clientData/>
  </xdr:twoCellAnchor>
  <xdr:twoCellAnchor editAs="oneCell">
    <xdr:from>
      <xdr:col>16</xdr:col>
      <xdr:colOff>352425</xdr:colOff>
      <xdr:row>1</xdr:row>
      <xdr:rowOff>28574</xdr:rowOff>
    </xdr:from>
    <xdr:to>
      <xdr:col>23</xdr:col>
      <xdr:colOff>339539</xdr:colOff>
      <xdr:row>17</xdr:row>
      <xdr:rowOff>66674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6EE6A4C-3899-4E3F-9754-559E6DD3F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6350" y="247649"/>
          <a:ext cx="4787714" cy="3228975"/>
        </a:xfrm>
        <a:prstGeom prst="rect">
          <a:avLst/>
        </a:prstGeom>
        <a:ln w="25400">
          <a:solidFill>
            <a:schemeClr val="tx1">
              <a:lumMod val="65000"/>
              <a:lumOff val="35000"/>
            </a:schemeClr>
          </a:solidFill>
        </a:ln>
      </xdr:spPr>
    </xdr:pic>
    <xdr:clientData/>
  </xdr:twoCellAnchor>
  <xdr:twoCellAnchor editAs="oneCell">
    <xdr:from>
      <xdr:col>10</xdr:col>
      <xdr:colOff>323850</xdr:colOff>
      <xdr:row>1</xdr:row>
      <xdr:rowOff>38100</xdr:rowOff>
    </xdr:from>
    <xdr:to>
      <xdr:col>16</xdr:col>
      <xdr:colOff>19050</xdr:colOff>
      <xdr:row>29</xdr:row>
      <xdr:rowOff>85725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7BC9554-A8AB-44DC-97A4-A655C403D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257175"/>
          <a:ext cx="3810000" cy="5353050"/>
        </a:xfrm>
        <a:prstGeom prst="rect">
          <a:avLst/>
        </a:prstGeom>
        <a:ln w="25400">
          <a:solidFill>
            <a:schemeClr val="tx1">
              <a:lumMod val="65000"/>
              <a:lumOff val="35000"/>
            </a:schemeClr>
          </a:solidFill>
        </a:ln>
      </xdr:spPr>
    </xdr:pic>
    <xdr:clientData/>
  </xdr:twoCellAnchor>
  <xdr:twoCellAnchor>
    <xdr:from>
      <xdr:col>8</xdr:col>
      <xdr:colOff>933450</xdr:colOff>
      <xdr:row>13</xdr:row>
      <xdr:rowOff>104775</xdr:rowOff>
    </xdr:from>
    <xdr:to>
      <xdr:col>10</xdr:col>
      <xdr:colOff>475689</xdr:colOff>
      <xdr:row>49</xdr:row>
      <xdr:rowOff>12327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AC3D18C-E94A-40CB-82AF-D7921B61E418}"/>
            </a:ext>
          </a:extLst>
        </xdr:cNvPr>
        <xdr:cNvCxnSpPr>
          <a:endCxn id="4" idx="1"/>
        </xdr:cNvCxnSpPr>
      </xdr:nvCxnSpPr>
      <xdr:spPr>
        <a:xfrm>
          <a:off x="7743825" y="2752725"/>
          <a:ext cx="970989" cy="6232152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475689</xdr:colOff>
      <xdr:row>44</xdr:row>
      <xdr:rowOff>129428</xdr:rowOff>
    </xdr:from>
    <xdr:to>
      <xdr:col>13</xdr:col>
      <xdr:colOff>161924</xdr:colOff>
      <xdr:row>53</xdr:row>
      <xdr:rowOff>76200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2E2C8DD-406D-493A-BEC3-1394E2032757}"/>
            </a:ext>
          </a:extLst>
        </xdr:cNvPr>
        <xdr:cNvSpPr/>
      </xdr:nvSpPr>
      <xdr:spPr>
        <a:xfrm>
          <a:off x="8714814" y="8225678"/>
          <a:ext cx="1743635" cy="1518397"/>
        </a:xfrm>
        <a:prstGeom prst="rect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619125</xdr:colOff>
      <xdr:row>10</xdr:row>
      <xdr:rowOff>104775</xdr:rowOff>
    </xdr:from>
    <xdr:to>
      <xdr:col>19</xdr:col>
      <xdr:colOff>419100</xdr:colOff>
      <xdr:row>10</xdr:row>
      <xdr:rowOff>123825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5EAB304-6AA9-4E78-97BF-7C2FE119AF22}"/>
            </a:ext>
          </a:extLst>
        </xdr:cNvPr>
        <xdr:cNvCxnSpPr/>
      </xdr:nvCxnSpPr>
      <xdr:spPr>
        <a:xfrm>
          <a:off x="5505450" y="2228850"/>
          <a:ext cx="9324975" cy="1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266326</xdr:colOff>
      <xdr:row>6</xdr:row>
      <xdr:rowOff>295275</xdr:rowOff>
    </xdr:from>
    <xdr:to>
      <xdr:col>12</xdr:col>
      <xdr:colOff>314325</xdr:colOff>
      <xdr:row>8</xdr:row>
      <xdr:rowOff>81493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D623E966-0382-4BA2-9EF6-75B2DED1785F}"/>
            </a:ext>
          </a:extLst>
        </xdr:cNvPr>
        <xdr:cNvCxnSpPr/>
      </xdr:nvCxnSpPr>
      <xdr:spPr>
        <a:xfrm flipV="1">
          <a:off x="5152651" y="1409700"/>
          <a:ext cx="4772399" cy="46249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590550</xdr:colOff>
      <xdr:row>5</xdr:row>
      <xdr:rowOff>171450</xdr:rowOff>
    </xdr:from>
    <xdr:to>
      <xdr:col>12</xdr:col>
      <xdr:colOff>600075</xdr:colOff>
      <xdr:row>6</xdr:row>
      <xdr:rowOff>295275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7D20A21-F03C-44CF-93F6-A5A83BEC2BA8}"/>
            </a:ext>
          </a:extLst>
        </xdr:cNvPr>
        <xdr:cNvSpPr/>
      </xdr:nvSpPr>
      <xdr:spPr>
        <a:xfrm>
          <a:off x="9515475" y="1104900"/>
          <a:ext cx="695325" cy="30480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workbookViewId="0">
      <selection activeCell="N18" sqref="N18"/>
    </sheetView>
  </sheetViews>
  <sheetFormatPr defaultRowHeight="13.5" x14ac:dyDescent="0.15"/>
  <cols>
    <col min="1" max="1" width="7.625" customWidth="1"/>
    <col min="2" max="2" width="6.625" customWidth="1"/>
    <col min="3" max="3" width="6.75" customWidth="1"/>
    <col min="4" max="4" width="1" customWidth="1"/>
    <col min="5" max="8" width="7.375" customWidth="1"/>
    <col min="9" max="9" width="5.625" customWidth="1"/>
    <col min="10" max="10" width="6.625" customWidth="1"/>
    <col min="11" max="13" width="8.625" customWidth="1"/>
  </cols>
  <sheetData>
    <row r="1" spans="1:13" ht="18" customHeight="1" x14ac:dyDescent="0.15">
      <c r="A1" s="46" t="s">
        <v>49</v>
      </c>
    </row>
    <row r="2" spans="1:13" ht="12" customHeight="1" x14ac:dyDescent="0.15"/>
    <row r="3" spans="1:13" ht="22.5" customHeight="1" x14ac:dyDescent="0.15">
      <c r="A3" s="24" t="s">
        <v>40</v>
      </c>
      <c r="J3" t="s">
        <v>42</v>
      </c>
      <c r="M3" s="23" t="s">
        <v>37</v>
      </c>
    </row>
    <row r="4" spans="1:13" ht="22.5" customHeight="1" x14ac:dyDescent="0.15">
      <c r="A4" s="129" t="s">
        <v>14</v>
      </c>
      <c r="B4" s="130"/>
      <c r="C4" s="130"/>
      <c r="D4" s="133" t="s">
        <v>13</v>
      </c>
      <c r="E4" s="133"/>
      <c r="F4" s="133"/>
      <c r="G4" s="133"/>
      <c r="H4" s="134"/>
      <c r="I4" s="1"/>
      <c r="J4" s="117" t="s">
        <v>12</v>
      </c>
      <c r="K4" s="27" t="s">
        <v>9</v>
      </c>
      <c r="L4" s="39" t="s">
        <v>10</v>
      </c>
      <c r="M4" s="28" t="s">
        <v>11</v>
      </c>
    </row>
    <row r="5" spans="1:13" ht="22.5" customHeight="1" x14ac:dyDescent="0.15">
      <c r="A5" s="131" t="s">
        <v>45</v>
      </c>
      <c r="B5" s="132"/>
      <c r="C5" s="132"/>
      <c r="D5" s="135" t="s">
        <v>44</v>
      </c>
      <c r="E5" s="135"/>
      <c r="F5" s="135"/>
      <c r="G5" s="135"/>
      <c r="H5" s="135"/>
      <c r="I5" s="1"/>
      <c r="J5" s="118"/>
      <c r="K5" s="25" t="s">
        <v>0</v>
      </c>
      <c r="L5" s="40" t="s">
        <v>0</v>
      </c>
      <c r="M5" s="26" t="s">
        <v>0</v>
      </c>
    </row>
    <row r="6" spans="1:13" ht="22.5" customHeight="1" x14ac:dyDescent="0.15">
      <c r="A6" s="139" t="s">
        <v>34</v>
      </c>
      <c r="B6" s="140"/>
      <c r="C6" s="140"/>
      <c r="D6" s="148" t="s">
        <v>25</v>
      </c>
      <c r="E6" s="148"/>
      <c r="F6" s="148"/>
      <c r="G6" s="148"/>
      <c r="H6" s="148"/>
      <c r="I6" s="1"/>
      <c r="J6" s="3" t="s">
        <v>1</v>
      </c>
      <c r="K6" s="29">
        <v>880</v>
      </c>
      <c r="L6" s="41">
        <v>960</v>
      </c>
      <c r="M6" s="34">
        <v>1320</v>
      </c>
    </row>
    <row r="7" spans="1:13" ht="22.5" customHeight="1" x14ac:dyDescent="0.15">
      <c r="A7" s="139" t="s">
        <v>35</v>
      </c>
      <c r="B7" s="140"/>
      <c r="C7" s="140"/>
      <c r="D7" s="148" t="s">
        <v>26</v>
      </c>
      <c r="E7" s="148"/>
      <c r="F7" s="148"/>
      <c r="G7" s="148"/>
      <c r="H7" s="148"/>
      <c r="I7" s="1"/>
      <c r="J7" s="2" t="s">
        <v>2</v>
      </c>
      <c r="K7" s="30">
        <v>1400</v>
      </c>
      <c r="L7" s="42">
        <v>1520</v>
      </c>
      <c r="M7" s="35">
        <v>2120</v>
      </c>
    </row>
    <row r="8" spans="1:13" ht="22.5" customHeight="1" x14ac:dyDescent="0.15">
      <c r="A8" s="152" t="s">
        <v>36</v>
      </c>
      <c r="B8" s="153"/>
      <c r="C8" s="153"/>
      <c r="D8" s="118" t="s">
        <v>30</v>
      </c>
      <c r="E8" s="118"/>
      <c r="F8" s="118"/>
      <c r="G8" s="118"/>
      <c r="H8" s="118"/>
      <c r="I8" s="1"/>
      <c r="J8" s="4" t="s">
        <v>3</v>
      </c>
      <c r="K8" s="31">
        <v>1620</v>
      </c>
      <c r="L8" s="43">
        <v>1770</v>
      </c>
      <c r="M8" s="36">
        <v>2450</v>
      </c>
    </row>
    <row r="9" spans="1:13" ht="22.5" customHeight="1" x14ac:dyDescent="0.15">
      <c r="J9" s="22" t="s">
        <v>4</v>
      </c>
      <c r="K9" s="32">
        <v>1750</v>
      </c>
      <c r="L9" s="44">
        <v>1920</v>
      </c>
      <c r="M9" s="37">
        <v>2660</v>
      </c>
    </row>
    <row r="10" spans="1:13" ht="22.5" customHeight="1" x14ac:dyDescent="0.15">
      <c r="A10" s="24" t="s">
        <v>41</v>
      </c>
      <c r="H10" s="23" t="s">
        <v>50</v>
      </c>
      <c r="J10" s="4" t="s">
        <v>5</v>
      </c>
      <c r="K10" s="31">
        <v>1890</v>
      </c>
      <c r="L10" s="43">
        <v>2080</v>
      </c>
      <c r="M10" s="36">
        <v>2880</v>
      </c>
    </row>
    <row r="11" spans="1:13" ht="22.5" customHeight="1" x14ac:dyDescent="0.15">
      <c r="A11" s="149" t="s">
        <v>15</v>
      </c>
      <c r="B11" s="150"/>
      <c r="C11" s="150"/>
      <c r="D11" s="151"/>
      <c r="E11" s="136">
        <v>490</v>
      </c>
      <c r="F11" s="137"/>
      <c r="G11" s="137"/>
      <c r="H11" s="138"/>
      <c r="J11" s="2" t="s">
        <v>6</v>
      </c>
      <c r="K11" s="30">
        <v>1990</v>
      </c>
      <c r="L11" s="42">
        <v>2170</v>
      </c>
      <c r="M11" s="35">
        <v>3020</v>
      </c>
    </row>
    <row r="12" spans="1:13" ht="22.5" customHeight="1" x14ac:dyDescent="0.15">
      <c r="A12" s="103" t="s">
        <v>16</v>
      </c>
      <c r="B12" s="104"/>
      <c r="C12" s="104"/>
      <c r="D12" s="105"/>
      <c r="E12" s="139">
        <v>860</v>
      </c>
      <c r="F12" s="140"/>
      <c r="G12" s="140"/>
      <c r="H12" s="141"/>
      <c r="J12" s="4" t="s">
        <v>7</v>
      </c>
      <c r="K12" s="31">
        <v>2070</v>
      </c>
      <c r="L12" s="43">
        <v>2260</v>
      </c>
      <c r="M12" s="36">
        <v>3150</v>
      </c>
    </row>
    <row r="13" spans="1:13" ht="22.5" customHeight="1" x14ac:dyDescent="0.15">
      <c r="A13" s="103" t="s">
        <v>17</v>
      </c>
      <c r="B13" s="104"/>
      <c r="C13" s="104"/>
      <c r="D13" s="105"/>
      <c r="E13" s="122" t="s">
        <v>27</v>
      </c>
      <c r="F13" s="123"/>
      <c r="G13" s="123"/>
      <c r="H13" s="124"/>
      <c r="J13" s="2" t="s">
        <v>8</v>
      </c>
      <c r="K13" s="30">
        <v>2150</v>
      </c>
      <c r="L13" s="42">
        <v>2350</v>
      </c>
      <c r="M13" s="35">
        <v>3280</v>
      </c>
    </row>
    <row r="14" spans="1:13" ht="22.5" customHeight="1" x14ac:dyDescent="0.15">
      <c r="A14" s="106" t="s">
        <v>18</v>
      </c>
      <c r="B14" s="107"/>
      <c r="C14" s="107"/>
      <c r="D14" s="108"/>
      <c r="E14" s="125" t="s">
        <v>28</v>
      </c>
      <c r="F14" s="126"/>
      <c r="G14" s="126"/>
      <c r="H14" s="127"/>
      <c r="J14" s="21" t="s">
        <v>33</v>
      </c>
      <c r="K14" s="33" t="s">
        <v>31</v>
      </c>
      <c r="L14" s="45" t="s">
        <v>32</v>
      </c>
      <c r="M14" s="38" t="s">
        <v>29</v>
      </c>
    </row>
    <row r="15" spans="1:13" ht="22.5" customHeight="1" x14ac:dyDescent="0.15">
      <c r="A15" s="109" t="s">
        <v>38</v>
      </c>
      <c r="B15" s="110"/>
      <c r="C15" s="110"/>
      <c r="D15" s="111"/>
      <c r="E15" s="115" t="s">
        <v>21</v>
      </c>
      <c r="F15" s="128"/>
      <c r="G15" s="115" t="s">
        <v>22</v>
      </c>
      <c r="H15" s="116"/>
    </row>
    <row r="16" spans="1:13" ht="22.5" customHeight="1" x14ac:dyDescent="0.15">
      <c r="A16" s="112"/>
      <c r="B16" s="113"/>
      <c r="C16" s="113"/>
      <c r="D16" s="114"/>
      <c r="E16" s="5" t="s">
        <v>23</v>
      </c>
      <c r="F16" s="6" t="s">
        <v>24</v>
      </c>
      <c r="G16" s="14" t="s">
        <v>23</v>
      </c>
      <c r="H16" s="7" t="s">
        <v>24</v>
      </c>
    </row>
    <row r="17" spans="1:8" ht="22.5" customHeight="1" x14ac:dyDescent="0.15">
      <c r="A17" s="103" t="s">
        <v>51</v>
      </c>
      <c r="B17" s="104"/>
      <c r="C17" s="104"/>
      <c r="D17" s="105"/>
      <c r="E17" s="119">
        <v>80</v>
      </c>
      <c r="F17" s="120"/>
      <c r="G17" s="120"/>
      <c r="H17" s="121"/>
    </row>
    <row r="18" spans="1:8" ht="22.5" customHeight="1" x14ac:dyDescent="0.15">
      <c r="A18" s="103" t="s">
        <v>52</v>
      </c>
      <c r="B18" s="104"/>
      <c r="C18" s="104"/>
      <c r="D18" s="105"/>
      <c r="E18" s="145">
        <v>160</v>
      </c>
      <c r="F18" s="146"/>
      <c r="G18" s="146"/>
      <c r="H18" s="147"/>
    </row>
    <row r="19" spans="1:8" ht="22.5" customHeight="1" x14ac:dyDescent="0.15">
      <c r="A19" s="103" t="s">
        <v>53</v>
      </c>
      <c r="B19" s="104"/>
      <c r="C19" s="104"/>
      <c r="D19" s="105"/>
      <c r="E19" s="8">
        <v>280</v>
      </c>
      <c r="F19" s="15">
        <v>470</v>
      </c>
      <c r="G19" s="18">
        <v>410</v>
      </c>
      <c r="H19" s="9">
        <v>600</v>
      </c>
    </row>
    <row r="20" spans="1:8" ht="22.5" customHeight="1" x14ac:dyDescent="0.15">
      <c r="A20" s="103" t="s">
        <v>54</v>
      </c>
      <c r="B20" s="104"/>
      <c r="C20" s="104"/>
      <c r="D20" s="105"/>
      <c r="E20" s="10">
        <v>360</v>
      </c>
      <c r="F20" s="16">
        <v>550</v>
      </c>
      <c r="G20" s="19">
        <v>600</v>
      </c>
      <c r="H20" s="11">
        <v>800</v>
      </c>
    </row>
    <row r="21" spans="1:8" ht="22.5" customHeight="1" x14ac:dyDescent="0.15">
      <c r="A21" s="103" t="s">
        <v>55</v>
      </c>
      <c r="B21" s="104"/>
      <c r="C21" s="104"/>
      <c r="D21" s="105"/>
      <c r="E21" s="8">
        <v>590</v>
      </c>
      <c r="F21" s="47">
        <v>1020</v>
      </c>
      <c r="G21" s="48">
        <v>1010</v>
      </c>
      <c r="H21" s="49">
        <v>1440</v>
      </c>
    </row>
    <row r="22" spans="1:8" ht="22.5" customHeight="1" x14ac:dyDescent="0.15">
      <c r="A22" s="103" t="s">
        <v>19</v>
      </c>
      <c r="B22" s="104"/>
      <c r="C22" s="104"/>
      <c r="D22" s="105"/>
      <c r="E22" s="10">
        <v>170</v>
      </c>
      <c r="F22" s="16">
        <v>270</v>
      </c>
      <c r="G22" s="19">
        <v>370</v>
      </c>
      <c r="H22" s="11">
        <v>460</v>
      </c>
    </row>
    <row r="23" spans="1:8" ht="22.5" customHeight="1" x14ac:dyDescent="0.15">
      <c r="A23" s="142" t="s">
        <v>20</v>
      </c>
      <c r="B23" s="143"/>
      <c r="C23" s="143"/>
      <c r="D23" s="144"/>
      <c r="E23" s="12">
        <v>220</v>
      </c>
      <c r="F23" s="17">
        <v>620</v>
      </c>
      <c r="G23" s="20">
        <v>720</v>
      </c>
      <c r="H23" s="13">
        <v>1120</v>
      </c>
    </row>
    <row r="24" spans="1:8" ht="22.5" customHeight="1" x14ac:dyDescent="0.15">
      <c r="A24" s="106" t="s">
        <v>39</v>
      </c>
      <c r="B24" s="107"/>
      <c r="C24" s="107"/>
      <c r="D24" s="108"/>
      <c r="E24" s="12">
        <v>280</v>
      </c>
      <c r="F24" s="17">
        <v>720</v>
      </c>
      <c r="G24" s="101"/>
      <c r="H24" s="102"/>
    </row>
    <row r="25" spans="1:8" ht="22.5" customHeight="1" x14ac:dyDescent="0.15">
      <c r="A25" s="106" t="s">
        <v>62</v>
      </c>
      <c r="B25" s="107"/>
      <c r="C25" s="107"/>
      <c r="D25" s="108"/>
      <c r="E25" s="12">
        <v>0</v>
      </c>
      <c r="F25" s="17">
        <v>280</v>
      </c>
      <c r="G25" s="101"/>
      <c r="H25" s="102"/>
    </row>
    <row r="26" spans="1:8" ht="21" customHeight="1" x14ac:dyDescent="0.15"/>
    <row r="27" spans="1:8" ht="21" customHeight="1" x14ac:dyDescent="0.15">
      <c r="A27" t="s">
        <v>46</v>
      </c>
    </row>
    <row r="28" spans="1:8" ht="21" customHeight="1" x14ac:dyDescent="0.15">
      <c r="B28" t="s">
        <v>47</v>
      </c>
    </row>
    <row r="29" spans="1:8" ht="21" customHeight="1" x14ac:dyDescent="0.15">
      <c r="B29" t="s">
        <v>48</v>
      </c>
    </row>
    <row r="30" spans="1:8" ht="21" customHeight="1" x14ac:dyDescent="0.15">
      <c r="A30" s="24" t="s">
        <v>43</v>
      </c>
    </row>
    <row r="31" spans="1:8" ht="21" customHeight="1" x14ac:dyDescent="0.15">
      <c r="A31" t="s">
        <v>59</v>
      </c>
    </row>
    <row r="32" spans="1:8" ht="21" customHeight="1" x14ac:dyDescent="0.15">
      <c r="C32" t="s">
        <v>56</v>
      </c>
    </row>
    <row r="33" spans="1:3" ht="21" customHeight="1" x14ac:dyDescent="0.15">
      <c r="A33" t="s">
        <v>60</v>
      </c>
    </row>
    <row r="34" spans="1:3" ht="21" customHeight="1" x14ac:dyDescent="0.15">
      <c r="C34" t="s">
        <v>57</v>
      </c>
    </row>
    <row r="35" spans="1:3" ht="21" customHeight="1" x14ac:dyDescent="0.15">
      <c r="A35" t="s">
        <v>61</v>
      </c>
    </row>
    <row r="36" spans="1:3" ht="21" customHeight="1" x14ac:dyDescent="0.15">
      <c r="C36" t="s">
        <v>58</v>
      </c>
    </row>
    <row r="37" spans="1:3" ht="21" customHeight="1" x14ac:dyDescent="0.15"/>
    <row r="38" spans="1:3" ht="21" customHeight="1" x14ac:dyDescent="0.15"/>
  </sheetData>
  <mergeCells count="35">
    <mergeCell ref="A6:C6"/>
    <mergeCell ref="A7:C7"/>
    <mergeCell ref="A23:D23"/>
    <mergeCell ref="E18:H18"/>
    <mergeCell ref="D6:H6"/>
    <mergeCell ref="A11:D11"/>
    <mergeCell ref="A8:C8"/>
    <mergeCell ref="D8:H8"/>
    <mergeCell ref="D7:H7"/>
    <mergeCell ref="A12:D12"/>
    <mergeCell ref="A25:D25"/>
    <mergeCell ref="G25:H25"/>
    <mergeCell ref="G15:H15"/>
    <mergeCell ref="J4:J5"/>
    <mergeCell ref="E17:H17"/>
    <mergeCell ref="E13:H13"/>
    <mergeCell ref="E14:H14"/>
    <mergeCell ref="E15:F15"/>
    <mergeCell ref="A21:D21"/>
    <mergeCell ref="A4:C4"/>
    <mergeCell ref="A5:C5"/>
    <mergeCell ref="D4:H4"/>
    <mergeCell ref="D5:H5"/>
    <mergeCell ref="E11:H11"/>
    <mergeCell ref="E12:H12"/>
    <mergeCell ref="A17:D17"/>
    <mergeCell ref="G24:H24"/>
    <mergeCell ref="A13:D13"/>
    <mergeCell ref="A14:D14"/>
    <mergeCell ref="A24:D24"/>
    <mergeCell ref="A15:D16"/>
    <mergeCell ref="A18:D18"/>
    <mergeCell ref="A22:D22"/>
    <mergeCell ref="A19:D19"/>
    <mergeCell ref="A20:D20"/>
  </mergeCells>
  <phoneticPr fontId="2"/>
  <pageMargins left="0.78740157480314965" right="0.59055118110236227" top="0.59055118110236227" bottom="0.59055118110236227" header="0.51181102362204722" footer="0.51181102362204722"/>
  <pageSetup paperSize="9" scale="9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3"/>
  <sheetViews>
    <sheetView topLeftCell="A57" zoomScaleNormal="100" workbookViewId="0">
      <selection activeCell="G82" sqref="G82"/>
    </sheetView>
  </sheetViews>
  <sheetFormatPr defaultRowHeight="13.5" x14ac:dyDescent="0.15"/>
  <cols>
    <col min="1" max="1" width="2.875" customWidth="1"/>
    <col min="2" max="2" width="2.875" bestFit="1" customWidth="1"/>
    <col min="3" max="3" width="20.5" customWidth="1"/>
    <col min="4" max="4" width="12.625" customWidth="1"/>
    <col min="5" max="8" width="12.625" style="55" customWidth="1"/>
    <col min="9" max="9" width="16.125" style="55" bestFit="1" customWidth="1"/>
    <col min="10" max="10" width="2.625" customWidth="1"/>
  </cols>
  <sheetData>
    <row r="1" spans="1:9" ht="18" customHeight="1" x14ac:dyDescent="0.15">
      <c r="C1" s="174" t="s">
        <v>196</v>
      </c>
      <c r="D1" s="175"/>
      <c r="E1" s="175"/>
      <c r="F1" s="175"/>
      <c r="G1" s="175"/>
      <c r="H1" s="175"/>
      <c r="I1" s="176"/>
    </row>
    <row r="2" spans="1:9" ht="13.5" customHeight="1" thickBot="1" x14ac:dyDescent="0.2">
      <c r="C2" s="177"/>
      <c r="D2" s="178"/>
      <c r="E2" s="178"/>
      <c r="F2" s="178"/>
      <c r="G2" s="178"/>
      <c r="H2" s="178"/>
      <c r="I2" s="179"/>
    </row>
    <row r="3" spans="1:9" ht="14.25" customHeight="1" x14ac:dyDescent="0.15">
      <c r="C3" s="46" t="s">
        <v>178</v>
      </c>
    </row>
    <row r="4" spans="1:9" ht="14.25" thickBot="1" x14ac:dyDescent="0.2"/>
    <row r="5" spans="1:9" ht="14.25" thickBot="1" x14ac:dyDescent="0.2">
      <c r="C5" t="s">
        <v>168</v>
      </c>
      <c r="D5" s="62" t="s">
        <v>169</v>
      </c>
      <c r="F5" s="55" t="s">
        <v>64</v>
      </c>
      <c r="G5" s="171"/>
      <c r="H5" s="172"/>
      <c r="I5" s="173"/>
    </row>
    <row r="6" spans="1:9" ht="14.25" thickBot="1" x14ac:dyDescent="0.2">
      <c r="C6" t="s">
        <v>63</v>
      </c>
      <c r="D6" s="62"/>
    </row>
    <row r="7" spans="1:9" ht="26.25" customHeight="1" x14ac:dyDescent="0.15">
      <c r="C7" s="158" t="s">
        <v>170</v>
      </c>
      <c r="D7" s="158"/>
      <c r="E7" s="158"/>
      <c r="F7" s="158"/>
      <c r="G7" s="158"/>
      <c r="H7" s="158"/>
      <c r="I7" s="158"/>
    </row>
    <row r="8" spans="1:9" ht="27" customHeight="1" thickBot="1" x14ac:dyDescent="0.2">
      <c r="A8" s="155" t="s">
        <v>159</v>
      </c>
      <c r="B8" s="161" t="s">
        <v>65</v>
      </c>
      <c r="C8" s="50" t="s">
        <v>67</v>
      </c>
      <c r="D8" s="51"/>
      <c r="E8" s="56" t="s">
        <v>189</v>
      </c>
      <c r="F8" s="56" t="s">
        <v>188</v>
      </c>
      <c r="G8" s="56" t="s">
        <v>79</v>
      </c>
      <c r="H8" s="56" t="s">
        <v>188</v>
      </c>
      <c r="I8" s="77" t="s">
        <v>80</v>
      </c>
    </row>
    <row r="9" spans="1:9" x14ac:dyDescent="0.15">
      <c r="A9" s="156"/>
      <c r="B9" s="162"/>
      <c r="C9" s="78" t="s">
        <v>68</v>
      </c>
      <c r="D9" s="79" t="s">
        <v>84</v>
      </c>
      <c r="E9" s="73"/>
      <c r="F9" s="80" t="s">
        <v>198</v>
      </c>
      <c r="G9" s="81"/>
      <c r="H9" s="81"/>
      <c r="I9" s="98"/>
    </row>
    <row r="10" spans="1:9" x14ac:dyDescent="0.15">
      <c r="A10" s="156"/>
      <c r="B10" s="162"/>
      <c r="C10" s="82"/>
      <c r="D10" t="s">
        <v>85</v>
      </c>
      <c r="E10" s="74"/>
      <c r="F10" s="65" t="s">
        <v>175</v>
      </c>
      <c r="G10" s="59"/>
      <c r="H10" s="59"/>
      <c r="I10" s="60"/>
    </row>
    <row r="11" spans="1:9" x14ac:dyDescent="0.15">
      <c r="A11" s="156"/>
      <c r="B11" s="162"/>
      <c r="C11" s="82"/>
      <c r="D11" t="s">
        <v>81</v>
      </c>
      <c r="E11" s="74"/>
      <c r="F11" s="65" t="s">
        <v>172</v>
      </c>
      <c r="G11" s="59"/>
      <c r="H11" s="59"/>
      <c r="I11" s="60"/>
    </row>
    <row r="12" spans="1:9" x14ac:dyDescent="0.15">
      <c r="A12" s="156"/>
      <c r="B12" s="162"/>
      <c r="C12" s="82"/>
      <c r="D12" t="s">
        <v>82</v>
      </c>
      <c r="E12" s="74"/>
      <c r="F12" s="65" t="s">
        <v>176</v>
      </c>
      <c r="G12" s="59"/>
      <c r="H12" s="59"/>
      <c r="I12" s="60"/>
    </row>
    <row r="13" spans="1:9" ht="14.25" thickBot="1" x14ac:dyDescent="0.2">
      <c r="A13" s="156"/>
      <c r="B13" s="162"/>
      <c r="C13" s="82"/>
      <c r="D13" t="s">
        <v>83</v>
      </c>
      <c r="E13" s="75"/>
      <c r="F13" s="65" t="s">
        <v>176</v>
      </c>
      <c r="G13" s="59"/>
      <c r="H13" s="59"/>
      <c r="I13" s="60"/>
    </row>
    <row r="14" spans="1:9" ht="14.25" thickBot="1" x14ac:dyDescent="0.2">
      <c r="A14" s="156"/>
      <c r="B14" s="162"/>
      <c r="C14" s="82"/>
      <c r="D14" t="s">
        <v>86</v>
      </c>
      <c r="E14" s="59"/>
      <c r="F14" s="76"/>
      <c r="G14" s="166" t="s">
        <v>173</v>
      </c>
      <c r="H14" s="167"/>
      <c r="I14" s="168"/>
    </row>
    <row r="15" spans="1:9" ht="14.25" thickBot="1" x14ac:dyDescent="0.2">
      <c r="A15" s="156"/>
      <c r="B15" s="162"/>
      <c r="C15" s="83"/>
      <c r="D15" s="84" t="s">
        <v>87</v>
      </c>
      <c r="E15" s="85">
        <f>SUM(E9:E14)</f>
        <v>0</v>
      </c>
      <c r="F15" s="85">
        <f>IF(SUM(F9:F14)&lt;0,0,SUM(F9:F14))</f>
        <v>0</v>
      </c>
      <c r="G15" s="85">
        <f>IF(E15&lt;=1040000,0,IF(AND(E15&gt;1041000,E15&lt;=2000000),ROUNDDOWN(E15*0.8-830000,1),IF(AND(E15&gt;2001000,E15&lt;=6530000),ROUNDDOWN(E15*0.7-620000,1),E15-2580000)))</f>
        <v>0</v>
      </c>
      <c r="H15" s="85">
        <f>F15</f>
        <v>0</v>
      </c>
      <c r="I15" s="99"/>
    </row>
    <row r="16" spans="1:9" x14ac:dyDescent="0.15">
      <c r="A16" s="156"/>
      <c r="B16" s="162"/>
      <c r="C16" s="78" t="s">
        <v>69</v>
      </c>
      <c r="D16" s="79" t="s">
        <v>84</v>
      </c>
      <c r="E16" s="73"/>
      <c r="F16" s="81" t="s">
        <v>131</v>
      </c>
      <c r="G16" s="81"/>
      <c r="H16" s="81"/>
      <c r="I16" s="98"/>
    </row>
    <row r="17" spans="1:9" x14ac:dyDescent="0.15">
      <c r="A17" s="156"/>
      <c r="B17" s="162"/>
      <c r="C17" s="82"/>
      <c r="D17" t="s">
        <v>85</v>
      </c>
      <c r="E17" s="74"/>
      <c r="F17" s="59"/>
      <c r="G17" s="59"/>
      <c r="H17" s="59"/>
      <c r="I17" s="60"/>
    </row>
    <row r="18" spans="1:9" x14ac:dyDescent="0.15">
      <c r="A18" s="156"/>
      <c r="B18" s="162"/>
      <c r="C18" s="82"/>
      <c r="D18" t="s">
        <v>81</v>
      </c>
      <c r="E18" s="74"/>
      <c r="F18" s="59"/>
      <c r="G18" s="59"/>
      <c r="H18" s="59"/>
      <c r="I18" s="60"/>
    </row>
    <row r="19" spans="1:9" x14ac:dyDescent="0.15">
      <c r="A19" s="156"/>
      <c r="B19" s="162"/>
      <c r="C19" s="82"/>
      <c r="D19" t="s">
        <v>82</v>
      </c>
      <c r="E19" s="74"/>
      <c r="F19" s="59"/>
      <c r="G19" s="59"/>
      <c r="H19" s="59"/>
      <c r="I19" s="60"/>
    </row>
    <row r="20" spans="1:9" ht="14.25" thickBot="1" x14ac:dyDescent="0.2">
      <c r="A20" s="156"/>
      <c r="B20" s="162"/>
      <c r="C20" s="82"/>
      <c r="D20" t="s">
        <v>83</v>
      </c>
      <c r="E20" s="75"/>
      <c r="F20" s="59"/>
      <c r="G20" s="59"/>
      <c r="H20" s="59"/>
      <c r="I20" s="60"/>
    </row>
    <row r="21" spans="1:9" ht="14.25" thickBot="1" x14ac:dyDescent="0.2">
      <c r="A21" s="156"/>
      <c r="B21" s="162"/>
      <c r="C21" s="82"/>
      <c r="D21" t="s">
        <v>86</v>
      </c>
      <c r="E21" s="59"/>
      <c r="F21" s="76"/>
      <c r="G21" s="59"/>
      <c r="H21" s="59"/>
      <c r="I21" s="60"/>
    </row>
    <row r="22" spans="1:9" ht="14.25" thickBot="1" x14ac:dyDescent="0.2">
      <c r="A22" s="156"/>
      <c r="B22" s="162"/>
      <c r="C22" s="83"/>
      <c r="D22" s="84" t="s">
        <v>87</v>
      </c>
      <c r="E22" s="85">
        <f>SUM(E16:E21)</f>
        <v>0</v>
      </c>
      <c r="F22" s="85">
        <f>IF(SUM(F16:F21)&lt;0,0,SUM(F16:F21))</f>
        <v>0</v>
      </c>
      <c r="G22" s="85">
        <f>IF(E22&lt;=1040000,0,IF(AND(E22&gt;1041000,E22&lt;=2000000),ROUNDDOWN(E22*0.8-830000,1),IF(AND(E22&gt;2001000,E22&lt;=6530000),ROUNDDOWN(E22*0.7-620000,1),E22-2580000)))</f>
        <v>0</v>
      </c>
      <c r="H22" s="85">
        <f>F22</f>
        <v>0</v>
      </c>
      <c r="I22" s="99"/>
    </row>
    <row r="23" spans="1:9" x14ac:dyDescent="0.15">
      <c r="A23" s="156"/>
      <c r="B23" s="162"/>
      <c r="C23" s="52" t="s">
        <v>72</v>
      </c>
      <c r="D23" t="s">
        <v>84</v>
      </c>
      <c r="E23" s="74"/>
      <c r="F23" s="59"/>
      <c r="G23" s="59"/>
      <c r="H23" s="59"/>
      <c r="I23" s="60"/>
    </row>
    <row r="24" spans="1:9" x14ac:dyDescent="0.15">
      <c r="A24" s="156"/>
      <c r="B24" s="162"/>
      <c r="C24" s="52"/>
      <c r="D24" t="s">
        <v>85</v>
      </c>
      <c r="E24" s="74"/>
      <c r="F24" s="59"/>
      <c r="G24" s="59"/>
      <c r="H24" s="59"/>
      <c r="I24" s="60"/>
    </row>
    <row r="25" spans="1:9" x14ac:dyDescent="0.15">
      <c r="A25" s="156"/>
      <c r="B25" s="162"/>
      <c r="C25" s="52"/>
      <c r="D25" t="s">
        <v>81</v>
      </c>
      <c r="E25" s="74"/>
      <c r="F25" s="59"/>
      <c r="G25" s="59"/>
      <c r="H25" s="59"/>
      <c r="I25" s="60"/>
    </row>
    <row r="26" spans="1:9" x14ac:dyDescent="0.15">
      <c r="A26" s="156"/>
      <c r="B26" s="162"/>
      <c r="C26" s="52"/>
      <c r="D26" t="s">
        <v>82</v>
      </c>
      <c r="E26" s="74"/>
      <c r="F26" s="59"/>
      <c r="G26" s="59"/>
      <c r="H26" s="59"/>
      <c r="I26" s="60"/>
    </row>
    <row r="27" spans="1:9" ht="14.25" thickBot="1" x14ac:dyDescent="0.2">
      <c r="A27" s="156"/>
      <c r="B27" s="162"/>
      <c r="C27" s="52"/>
      <c r="D27" t="s">
        <v>83</v>
      </c>
      <c r="E27" s="75"/>
      <c r="F27" s="59"/>
      <c r="G27" s="59"/>
      <c r="H27" s="59"/>
      <c r="I27" s="60"/>
    </row>
    <row r="28" spans="1:9" ht="14.25" thickBot="1" x14ac:dyDescent="0.2">
      <c r="A28" s="156"/>
      <c r="B28" s="162"/>
      <c r="C28" s="52"/>
      <c r="D28" t="s">
        <v>86</v>
      </c>
      <c r="E28" s="59"/>
      <c r="F28" s="76"/>
      <c r="G28" s="59"/>
      <c r="H28" s="59"/>
      <c r="I28" s="60"/>
    </row>
    <row r="29" spans="1:9" ht="14.25" thickBot="1" x14ac:dyDescent="0.2">
      <c r="A29" s="156"/>
      <c r="B29" s="162"/>
      <c r="C29" s="53"/>
      <c r="D29" s="54" t="s">
        <v>87</v>
      </c>
      <c r="E29" s="68">
        <f>SUM(E23:E28)</f>
        <v>0</v>
      </c>
      <c r="F29" s="69">
        <f>IF(SUM(F23:F28)&lt;0,0,SUM(F23:F28))</f>
        <v>0</v>
      </c>
      <c r="G29" s="69">
        <f>IF(E29&lt;=1040000,0,IF(AND(E29&gt;1041000,E29&lt;=2000000),ROUNDDOWN(E29*0.8-830000,1),IF(AND(E29&gt;2001000,E29&lt;=6530000),ROUNDDOWN(E29*0.7-620000,1),E29-2580000)))</f>
        <v>0</v>
      </c>
      <c r="H29" s="69">
        <f>F29</f>
        <v>0</v>
      </c>
      <c r="I29" s="70">
        <f>IF((G29+H29)&lt;380000,(G29+H29),380000)</f>
        <v>0</v>
      </c>
    </row>
    <row r="30" spans="1:9" x14ac:dyDescent="0.15">
      <c r="A30" s="156"/>
      <c r="B30" s="162"/>
      <c r="C30" s="50" t="s">
        <v>73</v>
      </c>
      <c r="D30" s="51" t="s">
        <v>84</v>
      </c>
      <c r="E30" s="73"/>
      <c r="F30" s="57"/>
      <c r="G30" s="57"/>
      <c r="H30" s="57"/>
      <c r="I30" s="58"/>
    </row>
    <row r="31" spans="1:9" x14ac:dyDescent="0.15">
      <c r="A31" s="156"/>
      <c r="B31" s="162"/>
      <c r="C31" s="52"/>
      <c r="D31" t="s">
        <v>85</v>
      </c>
      <c r="E31" s="74"/>
      <c r="F31" s="59"/>
      <c r="G31" s="59"/>
      <c r="H31" s="59"/>
      <c r="I31" s="60"/>
    </row>
    <row r="32" spans="1:9" x14ac:dyDescent="0.15">
      <c r="A32" s="156"/>
      <c r="B32" s="162"/>
      <c r="C32" s="52"/>
      <c r="D32" t="s">
        <v>81</v>
      </c>
      <c r="E32" s="74"/>
      <c r="F32" s="59"/>
      <c r="G32" s="59"/>
      <c r="H32" s="59"/>
      <c r="I32" s="60"/>
    </row>
    <row r="33" spans="1:12" x14ac:dyDescent="0.15">
      <c r="A33" s="156"/>
      <c r="B33" s="162"/>
      <c r="C33" s="52"/>
      <c r="D33" t="s">
        <v>82</v>
      </c>
      <c r="E33" s="74"/>
      <c r="F33" s="59"/>
      <c r="G33" s="59"/>
      <c r="H33" s="59"/>
      <c r="I33" s="60"/>
      <c r="L33" t="s">
        <v>174</v>
      </c>
    </row>
    <row r="34" spans="1:12" ht="14.25" thickBot="1" x14ac:dyDescent="0.2">
      <c r="A34" s="156"/>
      <c r="B34" s="162"/>
      <c r="C34" s="52"/>
      <c r="D34" t="s">
        <v>83</v>
      </c>
      <c r="E34" s="75"/>
      <c r="F34" s="59"/>
      <c r="G34" s="59"/>
      <c r="H34" s="59"/>
      <c r="I34" s="60"/>
    </row>
    <row r="35" spans="1:12" ht="14.25" thickBot="1" x14ac:dyDescent="0.2">
      <c r="A35" s="156"/>
      <c r="B35" s="162"/>
      <c r="C35" s="52"/>
      <c r="D35" t="s">
        <v>86</v>
      </c>
      <c r="E35" s="59"/>
      <c r="F35" s="76"/>
      <c r="G35" s="59"/>
      <c r="H35" s="59"/>
      <c r="I35" s="60"/>
    </row>
    <row r="36" spans="1:12" ht="14.25" thickBot="1" x14ac:dyDescent="0.2">
      <c r="A36" s="156"/>
      <c r="B36" s="162"/>
      <c r="C36" s="53"/>
      <c r="D36" s="54" t="s">
        <v>87</v>
      </c>
      <c r="E36" s="68">
        <f>SUM(E30:E35)</f>
        <v>0</v>
      </c>
      <c r="F36" s="69">
        <f>IF(SUM(F30:F35)&lt;0,0,SUM(F30:F35))</f>
        <v>0</v>
      </c>
      <c r="G36" s="69">
        <f>IF(E36&lt;=1040000,0,IF(AND(E36&gt;1041000,E36&lt;=2000000),ROUNDDOWN(E36*0.8-830000,1),IF(AND(E36&gt;2001000,E36&lt;=6530000),ROUNDDOWN(E36*0.7-620000,1),E36-2580000)))</f>
        <v>0</v>
      </c>
      <c r="H36" s="69">
        <f>F36</f>
        <v>0</v>
      </c>
      <c r="I36" s="70">
        <f>IF((G36+H36)&lt;380000,(G36+H36),380000)</f>
        <v>0</v>
      </c>
    </row>
    <row r="37" spans="1:12" x14ac:dyDescent="0.15">
      <c r="A37" s="156"/>
      <c r="B37" s="162"/>
      <c r="C37" s="50" t="s">
        <v>70</v>
      </c>
      <c r="D37" s="51" t="s">
        <v>84</v>
      </c>
      <c r="E37" s="73"/>
      <c r="F37" s="57"/>
      <c r="G37" s="57"/>
      <c r="H37" s="57"/>
      <c r="I37" s="58"/>
    </row>
    <row r="38" spans="1:12" x14ac:dyDescent="0.15">
      <c r="A38" s="156"/>
      <c r="B38" s="162"/>
      <c r="C38" s="52"/>
      <c r="D38" t="s">
        <v>85</v>
      </c>
      <c r="E38" s="74"/>
      <c r="F38" s="59"/>
      <c r="G38" s="59"/>
      <c r="H38" s="59"/>
      <c r="I38" s="60"/>
    </row>
    <row r="39" spans="1:12" x14ac:dyDescent="0.15">
      <c r="A39" s="156"/>
      <c r="B39" s="162"/>
      <c r="C39" s="52"/>
      <c r="D39" t="s">
        <v>81</v>
      </c>
      <c r="E39" s="74"/>
      <c r="F39" s="59"/>
      <c r="G39" s="59"/>
      <c r="H39" s="59"/>
      <c r="I39" s="60"/>
    </row>
    <row r="40" spans="1:12" x14ac:dyDescent="0.15">
      <c r="A40" s="156"/>
      <c r="B40" s="162"/>
      <c r="C40" s="52"/>
      <c r="D40" t="s">
        <v>82</v>
      </c>
      <c r="E40" s="74"/>
      <c r="F40" s="59"/>
      <c r="G40" s="59"/>
      <c r="H40" s="59"/>
      <c r="I40" s="60"/>
    </row>
    <row r="41" spans="1:12" ht="14.25" thickBot="1" x14ac:dyDescent="0.2">
      <c r="A41" s="156"/>
      <c r="B41" s="162"/>
      <c r="C41" s="52"/>
      <c r="D41" t="s">
        <v>83</v>
      </c>
      <c r="E41" s="75"/>
      <c r="F41" s="59"/>
      <c r="G41" s="59"/>
      <c r="H41" s="59"/>
      <c r="I41" s="60"/>
    </row>
    <row r="42" spans="1:12" ht="14.25" thickBot="1" x14ac:dyDescent="0.2">
      <c r="A42" s="156"/>
      <c r="B42" s="162"/>
      <c r="C42" s="52"/>
      <c r="D42" t="s">
        <v>86</v>
      </c>
      <c r="E42" s="59"/>
      <c r="F42" s="76"/>
      <c r="G42" s="59"/>
      <c r="H42" s="59"/>
      <c r="I42" s="60"/>
    </row>
    <row r="43" spans="1:12" ht="14.25" thickBot="1" x14ac:dyDescent="0.2">
      <c r="A43" s="156"/>
      <c r="B43" s="162"/>
      <c r="C43" s="53"/>
      <c r="D43" s="54" t="s">
        <v>87</v>
      </c>
      <c r="E43" s="68">
        <f>SUM(E37:E42)</f>
        <v>0</v>
      </c>
      <c r="F43" s="69">
        <f>IF(SUM(F37:F42)&lt;0,0,SUM(F37:F42))</f>
        <v>0</v>
      </c>
      <c r="G43" s="69">
        <f>IF(E43&lt;=1040000,0,IF(AND(E43&gt;1041000,E43&lt;=2000000),ROUNDDOWN(E43*0.8-830000,1),IF(AND(E43&gt;2001000,E43&lt;=6530000),ROUNDDOWN(E43*0.7-620000,1),E43-2580000)))</f>
        <v>0</v>
      </c>
      <c r="H43" s="69">
        <f>F43</f>
        <v>0</v>
      </c>
      <c r="I43" s="70">
        <f>IF((G43+H43)&lt;380000,(G43+H43),380000)</f>
        <v>0</v>
      </c>
    </row>
    <row r="44" spans="1:12" x14ac:dyDescent="0.15">
      <c r="A44" s="156"/>
      <c r="B44" s="162"/>
      <c r="C44" s="50" t="s">
        <v>71</v>
      </c>
      <c r="D44" s="51" t="s">
        <v>84</v>
      </c>
      <c r="E44" s="73"/>
      <c r="F44" s="57"/>
      <c r="G44" s="57"/>
      <c r="H44" s="57"/>
      <c r="I44" s="58"/>
    </row>
    <row r="45" spans="1:12" x14ac:dyDescent="0.15">
      <c r="A45" s="156"/>
      <c r="B45" s="162"/>
      <c r="C45" s="52"/>
      <c r="D45" t="s">
        <v>85</v>
      </c>
      <c r="E45" s="74"/>
      <c r="F45" s="59"/>
      <c r="G45" s="59"/>
      <c r="H45" s="59"/>
      <c r="I45" s="60"/>
    </row>
    <row r="46" spans="1:12" x14ac:dyDescent="0.15">
      <c r="A46" s="156"/>
      <c r="B46" s="162"/>
      <c r="C46" s="52"/>
      <c r="D46" t="s">
        <v>81</v>
      </c>
      <c r="E46" s="74"/>
      <c r="F46" s="59"/>
      <c r="G46" s="59"/>
      <c r="H46" s="59"/>
      <c r="I46" s="60"/>
    </row>
    <row r="47" spans="1:12" x14ac:dyDescent="0.15">
      <c r="A47" s="156"/>
      <c r="B47" s="162"/>
      <c r="C47" s="52"/>
      <c r="D47" t="s">
        <v>82</v>
      </c>
      <c r="E47" s="74"/>
      <c r="F47" s="59"/>
      <c r="G47" s="59"/>
      <c r="H47" s="59"/>
      <c r="I47" s="60"/>
    </row>
    <row r="48" spans="1:12" ht="14.25" thickBot="1" x14ac:dyDescent="0.2">
      <c r="A48" s="156"/>
      <c r="B48" s="162"/>
      <c r="C48" s="52"/>
      <c r="D48" t="s">
        <v>83</v>
      </c>
      <c r="E48" s="75"/>
      <c r="F48" s="59"/>
      <c r="G48" s="59"/>
      <c r="H48" s="59"/>
      <c r="I48" s="60"/>
    </row>
    <row r="49" spans="1:9" ht="14.25" thickBot="1" x14ac:dyDescent="0.2">
      <c r="A49" s="156"/>
      <c r="B49" s="162"/>
      <c r="C49" s="52"/>
      <c r="D49" t="s">
        <v>86</v>
      </c>
      <c r="E49" s="59"/>
      <c r="F49" s="76"/>
      <c r="G49" s="59"/>
      <c r="H49" s="59"/>
      <c r="I49" s="60"/>
    </row>
    <row r="50" spans="1:9" ht="14.25" thickBot="1" x14ac:dyDescent="0.2">
      <c r="A50" s="156"/>
      <c r="B50" s="162"/>
      <c r="C50" s="53"/>
      <c r="D50" s="54" t="s">
        <v>87</v>
      </c>
      <c r="E50" s="68">
        <f>SUM(E44:E49)</f>
        <v>0</v>
      </c>
      <c r="F50" s="69">
        <f>IF(SUM(F44:F49)&lt;0,0,SUM(F44:F49))</f>
        <v>0</v>
      </c>
      <c r="G50" s="69">
        <f>IF(E50&lt;=1040000,0,IF(AND(E50&gt;1041000,E50&lt;=2000000),ROUNDDOWN(E50*0.8-830000,1),IF(AND(E50&gt;2001000,E50&lt;=6530000),ROUNDDOWN(E50*0.7-620000,1),E50-2580000)))</f>
        <v>0</v>
      </c>
      <c r="H50" s="69">
        <f>F50</f>
        <v>0</v>
      </c>
      <c r="I50" s="70">
        <f>IF((G50+H50)&lt;380000,(G50+H50),380000)</f>
        <v>0</v>
      </c>
    </row>
    <row r="51" spans="1:9" x14ac:dyDescent="0.15">
      <c r="A51" s="156"/>
      <c r="B51" s="162"/>
      <c r="C51" s="50" t="s">
        <v>76</v>
      </c>
      <c r="D51" s="51" t="s">
        <v>84</v>
      </c>
      <c r="E51" s="73"/>
      <c r="F51" s="57"/>
      <c r="G51" s="57"/>
      <c r="H51" s="57"/>
      <c r="I51" s="58"/>
    </row>
    <row r="52" spans="1:9" x14ac:dyDescent="0.15">
      <c r="A52" s="156"/>
      <c r="B52" s="162"/>
      <c r="C52" s="52"/>
      <c r="D52" t="s">
        <v>85</v>
      </c>
      <c r="E52" s="74"/>
      <c r="F52" s="59"/>
      <c r="G52" s="59"/>
      <c r="H52" s="59"/>
      <c r="I52" s="60"/>
    </row>
    <row r="53" spans="1:9" x14ac:dyDescent="0.15">
      <c r="A53" s="156"/>
      <c r="B53" s="162"/>
      <c r="C53" s="52"/>
      <c r="D53" t="s">
        <v>81</v>
      </c>
      <c r="E53" s="74"/>
      <c r="F53" s="59"/>
      <c r="G53" s="59"/>
      <c r="H53" s="59"/>
      <c r="I53" s="60"/>
    </row>
    <row r="54" spans="1:9" x14ac:dyDescent="0.15">
      <c r="A54" s="156"/>
      <c r="B54" s="162"/>
      <c r="C54" s="52"/>
      <c r="D54" t="s">
        <v>82</v>
      </c>
      <c r="E54" s="74"/>
      <c r="F54" s="59"/>
      <c r="G54" s="59"/>
      <c r="H54" s="59"/>
      <c r="I54" s="60"/>
    </row>
    <row r="55" spans="1:9" ht="14.25" thickBot="1" x14ac:dyDescent="0.2">
      <c r="A55" s="156"/>
      <c r="B55" s="162"/>
      <c r="C55" s="52"/>
      <c r="D55" t="s">
        <v>83</v>
      </c>
      <c r="E55" s="75"/>
      <c r="F55" s="59"/>
      <c r="G55" s="59"/>
      <c r="H55" s="59"/>
      <c r="I55" s="60"/>
    </row>
    <row r="56" spans="1:9" ht="14.25" thickBot="1" x14ac:dyDescent="0.2">
      <c r="A56" s="156"/>
      <c r="B56" s="162"/>
      <c r="C56" s="52"/>
      <c r="D56" t="s">
        <v>86</v>
      </c>
      <c r="E56" s="59"/>
      <c r="F56" s="76"/>
      <c r="G56" s="59"/>
      <c r="H56" s="59"/>
      <c r="I56" s="60"/>
    </row>
    <row r="57" spans="1:9" ht="14.25" thickBot="1" x14ac:dyDescent="0.2">
      <c r="A57" s="156"/>
      <c r="B57" s="162"/>
      <c r="C57" s="53"/>
      <c r="D57" s="54" t="s">
        <v>87</v>
      </c>
      <c r="E57" s="68">
        <f>SUM(E51:E56)</f>
        <v>0</v>
      </c>
      <c r="F57" s="69">
        <f>IF(SUM(F51:F56)&lt;0,0,SUM(F51:F56))</f>
        <v>0</v>
      </c>
      <c r="G57" s="69">
        <f>IF(E57&lt;=1040000,0,IF(AND(E57&gt;1041000,E57&lt;=2000000),ROUNDDOWN(E57*0.8-830000,1),IF(AND(E57&gt;2001000,E57&lt;=6530000),ROUNDDOWN(E57*0.7-620000,1),E57-2580000)))</f>
        <v>0</v>
      </c>
      <c r="H57" s="69">
        <f>F57</f>
        <v>0</v>
      </c>
      <c r="I57" s="70">
        <f>IF((G57+H57)&lt;380000,(G57+H57),380000)</f>
        <v>0</v>
      </c>
    </row>
    <row r="58" spans="1:9" x14ac:dyDescent="0.15">
      <c r="A58" s="156"/>
      <c r="B58" s="162"/>
      <c r="C58" s="50" t="s">
        <v>77</v>
      </c>
      <c r="D58" s="51" t="s">
        <v>84</v>
      </c>
      <c r="E58" s="73"/>
      <c r="F58" s="57"/>
      <c r="G58" s="57"/>
      <c r="H58" s="57"/>
      <c r="I58" s="58"/>
    </row>
    <row r="59" spans="1:9" x14ac:dyDescent="0.15">
      <c r="A59" s="156"/>
      <c r="B59" s="162"/>
      <c r="C59" s="52"/>
      <c r="D59" t="s">
        <v>85</v>
      </c>
      <c r="E59" s="74"/>
      <c r="F59" s="59"/>
      <c r="G59" s="59"/>
      <c r="H59" s="59"/>
      <c r="I59" s="60"/>
    </row>
    <row r="60" spans="1:9" x14ac:dyDescent="0.15">
      <c r="A60" s="156"/>
      <c r="B60" s="162"/>
      <c r="C60" s="52"/>
      <c r="D60" t="s">
        <v>81</v>
      </c>
      <c r="E60" s="74"/>
      <c r="F60" s="59"/>
      <c r="G60" s="59"/>
      <c r="H60" s="59"/>
      <c r="I60" s="60"/>
    </row>
    <row r="61" spans="1:9" x14ac:dyDescent="0.15">
      <c r="A61" s="156"/>
      <c r="B61" s="162"/>
      <c r="C61" s="52"/>
      <c r="D61" t="s">
        <v>82</v>
      </c>
      <c r="E61" s="74"/>
      <c r="F61" s="59"/>
      <c r="G61" s="59"/>
      <c r="H61" s="59"/>
      <c r="I61" s="60"/>
    </row>
    <row r="62" spans="1:9" ht="14.25" thickBot="1" x14ac:dyDescent="0.2">
      <c r="A62" s="156"/>
      <c r="B62" s="162"/>
      <c r="C62" s="52"/>
      <c r="D62" t="s">
        <v>83</v>
      </c>
      <c r="E62" s="75"/>
      <c r="F62" s="59"/>
      <c r="G62" s="59"/>
      <c r="H62" s="59"/>
      <c r="I62" s="60"/>
    </row>
    <row r="63" spans="1:9" ht="14.25" thickBot="1" x14ac:dyDescent="0.2">
      <c r="A63" s="156"/>
      <c r="B63" s="162"/>
      <c r="C63" s="52"/>
      <c r="D63" t="s">
        <v>86</v>
      </c>
      <c r="E63" s="59"/>
      <c r="F63" s="76"/>
      <c r="G63" s="59"/>
      <c r="H63" s="59"/>
      <c r="I63" s="60"/>
    </row>
    <row r="64" spans="1:9" ht="14.25" thickBot="1" x14ac:dyDescent="0.2">
      <c r="A64" s="157"/>
      <c r="B64" s="163"/>
      <c r="C64" s="53"/>
      <c r="D64" s="54" t="s">
        <v>87</v>
      </c>
      <c r="E64" s="69">
        <f>SUM(E58:E63)</f>
        <v>0</v>
      </c>
      <c r="F64" s="69">
        <f>IF(SUM(F58:F63)&lt;0,0,SUM(F58:F63))</f>
        <v>0</v>
      </c>
      <c r="G64" s="69">
        <f>IF(E64&lt;=1040000,0,IF(AND(E64&gt;1041000,E64&lt;=2000000),ROUNDDOWN(E64*0.8-830000,1),IF(AND(E64&gt;2001000,E64&lt;=6530000),ROUNDDOWN(E64*0.7-620000,1),E64-2580000)))</f>
        <v>0</v>
      </c>
      <c r="H64" s="69">
        <f>F64</f>
        <v>0</v>
      </c>
      <c r="I64" s="70">
        <f>IF((G64+H64)&lt;380000,(G64+H64),380000)</f>
        <v>0</v>
      </c>
    </row>
    <row r="65" spans="1:10" ht="14.25" thickBot="1" x14ac:dyDescent="0.2">
      <c r="A65" s="155" t="s">
        <v>160</v>
      </c>
      <c r="B65" s="155" t="s">
        <v>66</v>
      </c>
      <c r="C65" t="s">
        <v>78</v>
      </c>
      <c r="E65" s="61"/>
      <c r="F65" s="61"/>
      <c r="G65" s="159" t="s">
        <v>99</v>
      </c>
      <c r="H65" s="160"/>
      <c r="I65" s="88">
        <f>IF(G65="自宅　車あり",0,IF(G65="自宅　車なし",280000,IF(G65="自宅外　車あり",280000,IF(G65="自宅外　車なし",720000,"入力してください"))))</f>
        <v>720000</v>
      </c>
      <c r="J65" t="s">
        <v>154</v>
      </c>
    </row>
    <row r="66" spans="1:10" ht="14.25" thickBot="1" x14ac:dyDescent="0.2">
      <c r="A66" s="156"/>
      <c r="B66" s="156"/>
      <c r="C66" t="s">
        <v>197</v>
      </c>
      <c r="E66" s="61"/>
      <c r="F66" s="61"/>
      <c r="G66" s="169"/>
      <c r="H66" s="170"/>
      <c r="I66" s="88"/>
    </row>
    <row r="67" spans="1:10" ht="14.25" thickBot="1" x14ac:dyDescent="0.2">
      <c r="A67" s="156"/>
      <c r="B67" s="156"/>
      <c r="C67" t="s">
        <v>72</v>
      </c>
      <c r="E67" s="89"/>
      <c r="F67" s="89"/>
      <c r="G67" s="159"/>
      <c r="H67" s="160"/>
      <c r="I67" s="90">
        <f>IF(G67="",0,VLOOKUP(G67,data!$C$2:$D$23,2,FALSE))</f>
        <v>0</v>
      </c>
      <c r="J67" t="s">
        <v>167</v>
      </c>
    </row>
    <row r="68" spans="1:10" ht="14.25" thickBot="1" x14ac:dyDescent="0.2">
      <c r="A68" s="156"/>
      <c r="B68" s="156"/>
      <c r="C68" t="s">
        <v>73</v>
      </c>
      <c r="E68" s="89"/>
      <c r="F68" s="89"/>
      <c r="G68" s="164"/>
      <c r="H68" s="165"/>
      <c r="I68" s="90">
        <f>IF(G68="",0,VLOOKUP(G68,data!$C$2:$D$23,2,FALSE))</f>
        <v>0</v>
      </c>
    </row>
    <row r="69" spans="1:10" ht="14.25" thickBot="1" x14ac:dyDescent="0.2">
      <c r="A69" s="156"/>
      <c r="B69" s="156"/>
      <c r="C69" t="s">
        <v>74</v>
      </c>
      <c r="G69" s="159"/>
      <c r="H69" s="160"/>
      <c r="I69" s="90">
        <f>IF(G69="",0,VLOOKUP(G69,data!$C$2:$D$23,2,FALSE))</f>
        <v>0</v>
      </c>
    </row>
    <row r="70" spans="1:10" ht="14.25" thickBot="1" x14ac:dyDescent="0.2">
      <c r="A70" s="156"/>
      <c r="B70" s="156"/>
      <c r="C70" t="s">
        <v>75</v>
      </c>
      <c r="G70" s="164"/>
      <c r="H70" s="165"/>
      <c r="I70" s="90">
        <f>IF(G70="",0,VLOOKUP(G70,data!$C$2:$D$23,2,FALSE))</f>
        <v>0</v>
      </c>
    </row>
    <row r="71" spans="1:10" ht="14.25" thickBot="1" x14ac:dyDescent="0.2">
      <c r="A71" s="156"/>
      <c r="B71" s="156"/>
      <c r="C71" t="s">
        <v>88</v>
      </c>
      <c r="G71" s="159"/>
      <c r="H71" s="160"/>
      <c r="I71" s="90">
        <f>IF(G71="",0,VLOOKUP(G71,data!$C$2:$D$23,2,FALSE))</f>
        <v>0</v>
      </c>
    </row>
    <row r="72" spans="1:10" ht="14.25" thickBot="1" x14ac:dyDescent="0.2">
      <c r="A72" s="156"/>
      <c r="B72" s="156"/>
      <c r="C72" t="s">
        <v>89</v>
      </c>
      <c r="G72" s="164"/>
      <c r="H72" s="165"/>
      <c r="I72" s="90">
        <f>IF(G72="",0,VLOOKUP(G72,data!$C$2:$D$23,2,FALSE))</f>
        <v>0</v>
      </c>
    </row>
    <row r="73" spans="1:10" ht="14.25" thickBot="1" x14ac:dyDescent="0.2">
      <c r="A73" s="156"/>
      <c r="B73" s="157"/>
      <c r="C73" t="s">
        <v>90</v>
      </c>
      <c r="G73" s="159"/>
      <c r="H73" s="160"/>
      <c r="I73" s="90">
        <f>IF(G73="",0,VLOOKUP(G73,data!$C$2:$D$23,2,FALSE))</f>
        <v>0</v>
      </c>
    </row>
    <row r="74" spans="1:10" ht="14.25" thickBot="1" x14ac:dyDescent="0.2">
      <c r="A74" s="156"/>
      <c r="B74" s="155" t="s">
        <v>187</v>
      </c>
      <c r="I74" s="91"/>
    </row>
    <row r="75" spans="1:10" ht="14.25" thickBot="1" x14ac:dyDescent="0.2">
      <c r="A75" s="156"/>
      <c r="B75" s="156"/>
      <c r="C75" t="s">
        <v>91</v>
      </c>
      <c r="H75" s="64" t="s">
        <v>164</v>
      </c>
      <c r="I75" s="92">
        <f>VLOOKUP(H75,data!K2:L3,2,FALSE)</f>
        <v>0</v>
      </c>
      <c r="J75" t="s">
        <v>166</v>
      </c>
    </row>
    <row r="76" spans="1:10" ht="14.25" thickBot="1" x14ac:dyDescent="0.2">
      <c r="A76" s="156"/>
      <c r="B76" s="156"/>
      <c r="C76" t="s">
        <v>192</v>
      </c>
      <c r="G76" s="93" t="s">
        <v>190</v>
      </c>
      <c r="H76" s="64"/>
      <c r="I76" s="92">
        <f>H76*860000</f>
        <v>0</v>
      </c>
      <c r="J76" t="s">
        <v>191</v>
      </c>
    </row>
    <row r="77" spans="1:10" ht="14.25" thickBot="1" x14ac:dyDescent="0.2">
      <c r="A77" s="156"/>
      <c r="B77" s="156"/>
      <c r="C77" t="s">
        <v>92</v>
      </c>
      <c r="G77" s="93" t="s">
        <v>95</v>
      </c>
      <c r="H77" s="63"/>
      <c r="I77" s="92">
        <f>H77</f>
        <v>0</v>
      </c>
      <c r="J77" t="s">
        <v>155</v>
      </c>
    </row>
    <row r="78" spans="1:10" ht="14.25" thickBot="1" x14ac:dyDescent="0.2">
      <c r="A78" s="156"/>
      <c r="B78" s="156"/>
      <c r="C78" t="s">
        <v>93</v>
      </c>
      <c r="G78" s="93" t="s">
        <v>94</v>
      </c>
      <c r="H78" s="63"/>
      <c r="I78" s="92">
        <f>IF(H78&lt;=710,H78,710)</f>
        <v>0</v>
      </c>
      <c r="J78" t="s">
        <v>156</v>
      </c>
    </row>
    <row r="79" spans="1:10" ht="14.25" thickBot="1" x14ac:dyDescent="0.2">
      <c r="A79" s="156"/>
      <c r="B79" s="156"/>
      <c r="C79" t="s">
        <v>157</v>
      </c>
      <c r="G79" s="93" t="s">
        <v>94</v>
      </c>
      <c r="H79" s="63"/>
      <c r="I79" s="92">
        <f>H79</f>
        <v>0</v>
      </c>
      <c r="J79" t="s">
        <v>158</v>
      </c>
    </row>
    <row r="80" spans="1:10" x14ac:dyDescent="0.15">
      <c r="A80" s="156"/>
      <c r="B80" s="156"/>
      <c r="G80" s="93"/>
      <c r="H80" s="93"/>
      <c r="I80" s="92"/>
    </row>
    <row r="81" spans="1:10" ht="14.25" thickBot="1" x14ac:dyDescent="0.2">
      <c r="A81" s="156"/>
      <c r="B81" s="156"/>
      <c r="D81" s="55" t="s">
        <v>161</v>
      </c>
      <c r="I81" s="92"/>
    </row>
    <row r="82" spans="1:10" ht="14.25" thickBot="1" x14ac:dyDescent="0.2">
      <c r="A82" s="157"/>
      <c r="B82" s="157"/>
      <c r="C82" t="s">
        <v>103</v>
      </c>
      <c r="D82" s="94" t="str">
        <f>LEFT(D5,1)&amp;H82</f>
        <v>M</v>
      </c>
      <c r="H82" s="64"/>
      <c r="I82" s="92">
        <f>IF(H82="",0,VLOOKUP(D82,data!H2:I25,2,FALSE))</f>
        <v>0</v>
      </c>
      <c r="J82" t="s">
        <v>194</v>
      </c>
    </row>
    <row r="83" spans="1:10" x14ac:dyDescent="0.15">
      <c r="A83" s="95"/>
      <c r="B83" s="54"/>
      <c r="C83" s="54"/>
      <c r="D83" s="96"/>
      <c r="E83" s="96"/>
      <c r="F83" s="96"/>
      <c r="G83" s="96"/>
      <c r="H83" s="96"/>
      <c r="I83" s="97"/>
    </row>
    <row r="84" spans="1:10" ht="14.25" thickBot="1" x14ac:dyDescent="0.2">
      <c r="A84" s="66"/>
      <c r="B84" s="66"/>
      <c r="C84" s="66"/>
      <c r="D84" s="66"/>
      <c r="E84" s="67"/>
      <c r="F84" s="67"/>
      <c r="G84" s="67"/>
      <c r="H84" s="67"/>
      <c r="I84" s="67"/>
      <c r="J84" s="66"/>
    </row>
    <row r="85" spans="1:10" x14ac:dyDescent="0.15">
      <c r="I85" s="72" t="s">
        <v>171</v>
      </c>
    </row>
    <row r="86" spans="1:10" x14ac:dyDescent="0.15">
      <c r="E86" s="100" t="s">
        <v>179</v>
      </c>
      <c r="F86" s="100" t="s">
        <v>181</v>
      </c>
      <c r="G86" s="100" t="s">
        <v>180</v>
      </c>
      <c r="H86" s="100" t="s">
        <v>101</v>
      </c>
      <c r="I86" s="100" t="s">
        <v>102</v>
      </c>
    </row>
    <row r="87" spans="1:10" x14ac:dyDescent="0.15">
      <c r="C87" t="s">
        <v>182</v>
      </c>
      <c r="E87" s="86">
        <f>ROUNDDOWN(E15+E22+E29+E36+E43+E50+E57+E64,-2)/1000</f>
        <v>0</v>
      </c>
      <c r="F87" s="86">
        <f>ROUNDDOWN(F15+F22+F29+F36+F43+F50+F57+F64,-2)/1000</f>
        <v>0</v>
      </c>
      <c r="G87" s="86">
        <f>ROUNDDOWN(G15+G22+G29+G36+G43+G50+G57+G64,-2)/1000</f>
        <v>0</v>
      </c>
      <c r="H87" s="86">
        <f>ROUNDDOWN(H15+H22+H29+H36+H43+H50+H57+H64+G66,-2)/1000</f>
        <v>0</v>
      </c>
      <c r="I87" s="86">
        <f>ROUNDDOWN(I15+I22+I29+I36+I43+I50+I57+I64+SUM(I65:I79),-2)/1000</f>
        <v>720</v>
      </c>
    </row>
    <row r="88" spans="1:10" x14ac:dyDescent="0.15">
      <c r="C88" t="s">
        <v>183</v>
      </c>
      <c r="I88" s="86">
        <f>G87+H87-I87</f>
        <v>-720</v>
      </c>
    </row>
    <row r="89" spans="1:10" ht="14.25" thickBot="1" x14ac:dyDescent="0.2">
      <c r="C89" t="s">
        <v>104</v>
      </c>
      <c r="I89" s="86">
        <f>I82/1000</f>
        <v>0</v>
      </c>
    </row>
    <row r="90" spans="1:10" ht="15" thickTop="1" thickBot="1" x14ac:dyDescent="0.2">
      <c r="C90" t="s">
        <v>177</v>
      </c>
      <c r="I90" s="87">
        <f>I88-I89</f>
        <v>-720</v>
      </c>
      <c r="J90" t="s">
        <v>184</v>
      </c>
    </row>
    <row r="91" spans="1:10" ht="14.25" thickTop="1" x14ac:dyDescent="0.15"/>
    <row r="92" spans="1:10" ht="51" customHeight="1" x14ac:dyDescent="0.15">
      <c r="C92" s="154" t="s">
        <v>185</v>
      </c>
      <c r="D92" s="154"/>
      <c r="E92" s="154"/>
      <c r="F92" s="154"/>
      <c r="G92" s="154"/>
      <c r="H92" s="154"/>
      <c r="I92" s="154"/>
    </row>
    <row r="93" spans="1:10" ht="31.5" customHeight="1" x14ac:dyDescent="0.15">
      <c r="C93" s="154" t="s">
        <v>186</v>
      </c>
      <c r="D93" s="154"/>
      <c r="E93" s="154"/>
      <c r="F93" s="154"/>
      <c r="G93" s="154"/>
      <c r="H93" s="154"/>
      <c r="I93" s="154"/>
    </row>
  </sheetData>
  <mergeCells count="20">
    <mergeCell ref="G5:I5"/>
    <mergeCell ref="C1:I2"/>
    <mergeCell ref="A65:A82"/>
    <mergeCell ref="B74:B82"/>
    <mergeCell ref="C92:I92"/>
    <mergeCell ref="C93:I93"/>
    <mergeCell ref="A8:A64"/>
    <mergeCell ref="C7:I7"/>
    <mergeCell ref="G73:H73"/>
    <mergeCell ref="B8:B64"/>
    <mergeCell ref="B65:B73"/>
    <mergeCell ref="G67:H67"/>
    <mergeCell ref="G65:H65"/>
    <mergeCell ref="G68:H68"/>
    <mergeCell ref="G69:H69"/>
    <mergeCell ref="G70:H70"/>
    <mergeCell ref="G71:H71"/>
    <mergeCell ref="G72:H72"/>
    <mergeCell ref="G14:I14"/>
    <mergeCell ref="G66:H66"/>
  </mergeCells>
  <phoneticPr fontId="8"/>
  <pageMargins left="0.59055118110236227" right="0.59055118110236227" top="0.47244094488188981" bottom="0.39370078740157483" header="0.31496062992125984" footer="0.31496062992125984"/>
  <pageSetup paperSize="9" scale="42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data!$A$2:$A$5</xm:f>
          </x14:formula1>
          <xm:sqref>H65 G65</xm:sqref>
        </x14:dataValidation>
        <x14:dataValidation type="list" allowBlank="1" showInputMessage="1" showErrorMessage="1" xr:uid="{00000000-0002-0000-0100-000002000000}">
          <x14:formula1>
            <xm:f>data!$C$2:$C$23</xm:f>
          </x14:formula1>
          <xm:sqref>G67:H73</xm:sqref>
        </x14:dataValidation>
        <x14:dataValidation type="list" allowBlank="1" showInputMessage="1" showErrorMessage="1" xr:uid="{00000000-0002-0000-0100-000003000000}">
          <x14:formula1>
            <xm:f>data!$F$2:$F$10</xm:f>
          </x14:formula1>
          <xm:sqref>D6</xm:sqref>
        </x14:dataValidation>
        <x14:dataValidation type="list" allowBlank="1" showInputMessage="1" showErrorMessage="1" xr:uid="{27708C71-B825-4E55-B0D4-D813537DD4A8}">
          <x14:formula1>
            <xm:f>data!$K$2:$K$3</xm:f>
          </x14:formula1>
          <xm:sqref>H75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14CDB-6E04-4A37-9F95-254E0D8AF977}">
  <sheetPr>
    <pageSetUpPr fitToPage="1"/>
  </sheetPr>
  <dimension ref="A1:R93"/>
  <sheetViews>
    <sheetView tabSelected="1" zoomScaleNormal="100" workbookViewId="0">
      <selection activeCell="F80" sqref="F80"/>
    </sheetView>
  </sheetViews>
  <sheetFormatPr defaultRowHeight="13.5" x14ac:dyDescent="0.15"/>
  <cols>
    <col min="1" max="1" width="2.875" customWidth="1"/>
    <col min="2" max="2" width="2.875" bestFit="1" customWidth="1"/>
    <col min="3" max="3" width="20.5" customWidth="1"/>
    <col min="4" max="4" width="12.625" customWidth="1"/>
    <col min="5" max="8" width="12.625" style="55" customWidth="1"/>
    <col min="9" max="9" width="16.125" style="55" bestFit="1" customWidth="1"/>
    <col min="10" max="10" width="2.625" customWidth="1"/>
  </cols>
  <sheetData>
    <row r="1" spans="1:9" x14ac:dyDescent="0.15">
      <c r="C1" s="174" t="s">
        <v>196</v>
      </c>
      <c r="D1" s="175"/>
      <c r="E1" s="175"/>
      <c r="F1" s="175"/>
      <c r="G1" s="175"/>
      <c r="H1" s="175"/>
      <c r="I1" s="176"/>
    </row>
    <row r="2" spans="1:9" ht="14.25" thickBot="1" x14ac:dyDescent="0.2">
      <c r="C2" s="177"/>
      <c r="D2" s="178"/>
      <c r="E2" s="178"/>
      <c r="F2" s="178"/>
      <c r="G2" s="178"/>
      <c r="H2" s="178"/>
      <c r="I2" s="179"/>
    </row>
    <row r="3" spans="1:9" ht="17.25" x14ac:dyDescent="0.15">
      <c r="C3" s="46" t="s">
        <v>178</v>
      </c>
    </row>
    <row r="4" spans="1:9" ht="14.25" thickBot="1" x14ac:dyDescent="0.2"/>
    <row r="5" spans="1:9" ht="14.25" thickBot="1" x14ac:dyDescent="0.2">
      <c r="C5" t="s">
        <v>168</v>
      </c>
      <c r="D5" s="62" t="s">
        <v>169</v>
      </c>
      <c r="F5" s="55" t="s">
        <v>64</v>
      </c>
      <c r="G5" s="171"/>
      <c r="H5" s="172"/>
      <c r="I5" s="173"/>
    </row>
    <row r="6" spans="1:9" ht="14.25" thickBot="1" x14ac:dyDescent="0.2">
      <c r="C6" t="s">
        <v>63</v>
      </c>
      <c r="D6" s="62"/>
    </row>
    <row r="7" spans="1:9" ht="26.25" customHeight="1" x14ac:dyDescent="0.15">
      <c r="C7" s="158" t="s">
        <v>170</v>
      </c>
      <c r="D7" s="158"/>
      <c r="E7" s="158"/>
      <c r="F7" s="158"/>
      <c r="G7" s="158"/>
      <c r="H7" s="158"/>
      <c r="I7" s="158"/>
    </row>
    <row r="8" spans="1:9" ht="27" customHeight="1" thickBot="1" x14ac:dyDescent="0.2">
      <c r="A8" s="155" t="s">
        <v>159</v>
      </c>
      <c r="B8" s="161" t="s">
        <v>65</v>
      </c>
      <c r="C8" s="50" t="s">
        <v>67</v>
      </c>
      <c r="D8" s="51"/>
      <c r="E8" s="56" t="s">
        <v>189</v>
      </c>
      <c r="F8" s="56" t="s">
        <v>188</v>
      </c>
      <c r="G8" s="56" t="s">
        <v>79</v>
      </c>
      <c r="H8" s="56" t="s">
        <v>188</v>
      </c>
      <c r="I8" s="77" t="s">
        <v>80</v>
      </c>
    </row>
    <row r="9" spans="1:9" x14ac:dyDescent="0.15">
      <c r="A9" s="156"/>
      <c r="B9" s="162"/>
      <c r="C9" s="78" t="s">
        <v>68</v>
      </c>
      <c r="D9" s="79" t="s">
        <v>84</v>
      </c>
      <c r="E9" s="73"/>
      <c r="F9" s="80" t="s">
        <v>195</v>
      </c>
      <c r="G9" s="81"/>
      <c r="H9" s="81"/>
      <c r="I9" s="98"/>
    </row>
    <row r="10" spans="1:9" x14ac:dyDescent="0.15">
      <c r="A10" s="156"/>
      <c r="B10" s="162"/>
      <c r="C10" s="82"/>
      <c r="D10" t="s">
        <v>85</v>
      </c>
      <c r="E10" s="74"/>
      <c r="F10" s="65" t="s">
        <v>175</v>
      </c>
      <c r="G10" s="59"/>
      <c r="H10" s="59"/>
      <c r="I10" s="60"/>
    </row>
    <row r="11" spans="1:9" x14ac:dyDescent="0.15">
      <c r="A11" s="156"/>
      <c r="B11" s="162"/>
      <c r="C11" s="82"/>
      <c r="D11" t="s">
        <v>81</v>
      </c>
      <c r="E11" s="74"/>
      <c r="F11" s="65" t="s">
        <v>172</v>
      </c>
      <c r="G11" s="59"/>
      <c r="H11" s="59"/>
      <c r="I11" s="60"/>
    </row>
    <row r="12" spans="1:9" x14ac:dyDescent="0.15">
      <c r="A12" s="156"/>
      <c r="B12" s="162"/>
      <c r="C12" s="82"/>
      <c r="D12" t="s">
        <v>82</v>
      </c>
      <c r="E12" s="74"/>
      <c r="F12" s="65" t="s">
        <v>176</v>
      </c>
      <c r="G12" s="59"/>
      <c r="H12" s="59"/>
      <c r="I12" s="60"/>
    </row>
    <row r="13" spans="1:9" ht="14.25" thickBot="1" x14ac:dyDescent="0.2">
      <c r="A13" s="156"/>
      <c r="B13" s="162"/>
      <c r="C13" s="82"/>
      <c r="D13" t="s">
        <v>83</v>
      </c>
      <c r="E13" s="75"/>
      <c r="F13" s="65" t="s">
        <v>176</v>
      </c>
      <c r="G13" s="59"/>
      <c r="H13" s="59"/>
      <c r="I13" s="60"/>
    </row>
    <row r="14" spans="1:9" ht="14.25" thickBot="1" x14ac:dyDescent="0.2">
      <c r="A14" s="156"/>
      <c r="B14" s="162"/>
      <c r="C14" s="82"/>
      <c r="D14" t="s">
        <v>86</v>
      </c>
      <c r="E14" s="59"/>
      <c r="F14" s="76"/>
      <c r="G14" s="166" t="s">
        <v>173</v>
      </c>
      <c r="H14" s="167"/>
      <c r="I14" s="168"/>
    </row>
    <row r="15" spans="1:9" ht="14.25" thickBot="1" x14ac:dyDescent="0.2">
      <c r="A15" s="156"/>
      <c r="B15" s="162"/>
      <c r="C15" s="83"/>
      <c r="D15" s="84" t="s">
        <v>87</v>
      </c>
      <c r="E15" s="85">
        <f>SUM(E9:E14)</f>
        <v>0</v>
      </c>
      <c r="F15" s="85">
        <f>IF(SUM(F9:F14)&lt;0,0,SUM(F9:F14))</f>
        <v>0</v>
      </c>
      <c r="G15" s="85">
        <f>IF(E15&lt;=1040000,0,IF(AND(E15&gt;1041000,E15&lt;=2000000),ROUNDDOWN(E15*0.8-830000,1),IF(AND(E15&gt;2001000,E15&lt;=6530000),ROUNDDOWN(E15*0.7-620000,1),E15-2580000)))</f>
        <v>0</v>
      </c>
      <c r="H15" s="85">
        <f>F15</f>
        <v>0</v>
      </c>
      <c r="I15" s="99"/>
    </row>
    <row r="16" spans="1:9" x14ac:dyDescent="0.15">
      <c r="A16" s="156"/>
      <c r="B16" s="162"/>
      <c r="C16" s="78" t="s">
        <v>69</v>
      </c>
      <c r="D16" s="79" t="s">
        <v>84</v>
      </c>
      <c r="E16" s="73"/>
      <c r="F16" s="81" t="s">
        <v>131</v>
      </c>
      <c r="G16" s="81"/>
      <c r="H16" s="81"/>
      <c r="I16" s="98"/>
    </row>
    <row r="17" spans="1:18" x14ac:dyDescent="0.15">
      <c r="A17" s="156"/>
      <c r="B17" s="162"/>
      <c r="C17" s="82"/>
      <c r="D17" t="s">
        <v>85</v>
      </c>
      <c r="E17" s="74"/>
      <c r="F17" s="59"/>
      <c r="G17" s="59"/>
      <c r="H17" s="59"/>
      <c r="I17" s="60"/>
    </row>
    <row r="18" spans="1:18" x14ac:dyDescent="0.15">
      <c r="A18" s="156"/>
      <c r="B18" s="162"/>
      <c r="C18" s="82"/>
      <c r="D18" t="s">
        <v>81</v>
      </c>
      <c r="E18" s="74"/>
      <c r="F18" s="59"/>
      <c r="G18" s="59"/>
      <c r="H18" s="59"/>
      <c r="I18" s="60"/>
    </row>
    <row r="19" spans="1:18" x14ac:dyDescent="0.15">
      <c r="A19" s="156"/>
      <c r="B19" s="162"/>
      <c r="C19" s="82"/>
      <c r="D19" t="s">
        <v>82</v>
      </c>
      <c r="E19" s="74"/>
      <c r="F19" s="59"/>
      <c r="G19" s="59"/>
      <c r="H19" s="59"/>
      <c r="I19" s="60"/>
      <c r="R19" t="s">
        <v>193</v>
      </c>
    </row>
    <row r="20" spans="1:18" ht="14.25" thickBot="1" x14ac:dyDescent="0.2">
      <c r="A20" s="156"/>
      <c r="B20" s="162"/>
      <c r="C20" s="82"/>
      <c r="D20" t="s">
        <v>83</v>
      </c>
      <c r="E20" s="75"/>
      <c r="F20" s="59"/>
      <c r="G20" s="59"/>
      <c r="H20" s="59"/>
      <c r="I20" s="60"/>
    </row>
    <row r="21" spans="1:18" ht="14.25" thickBot="1" x14ac:dyDescent="0.2">
      <c r="A21" s="156"/>
      <c r="B21" s="162"/>
      <c r="C21" s="82"/>
      <c r="D21" t="s">
        <v>86</v>
      </c>
      <c r="E21" s="59"/>
      <c r="F21" s="76"/>
      <c r="G21" s="59"/>
      <c r="H21" s="59"/>
      <c r="I21" s="60"/>
    </row>
    <row r="22" spans="1:18" ht="14.25" thickBot="1" x14ac:dyDescent="0.2">
      <c r="A22" s="156"/>
      <c r="B22" s="162"/>
      <c r="C22" s="83"/>
      <c r="D22" s="84" t="s">
        <v>87</v>
      </c>
      <c r="E22" s="85">
        <f>SUM(E16:E21)</f>
        <v>0</v>
      </c>
      <c r="F22" s="85">
        <f>IF(SUM(F16:F21)&lt;0,0,SUM(F16:F21))</f>
        <v>0</v>
      </c>
      <c r="G22" s="85">
        <f>IF(E22&lt;=1040000,0,IF(AND(E22&gt;1041000,E22&lt;=2000000),ROUNDDOWN(E22*0.8-830000,1),IF(AND(E22&gt;2001000,E22&lt;=6530000),ROUNDDOWN(E22*0.7-620000,1),E22-2580000)))</f>
        <v>0</v>
      </c>
      <c r="H22" s="85">
        <f>F22</f>
        <v>0</v>
      </c>
      <c r="I22" s="99"/>
    </row>
    <row r="23" spans="1:18" x14ac:dyDescent="0.15">
      <c r="A23" s="156"/>
      <c r="B23" s="162"/>
      <c r="C23" s="52" t="s">
        <v>72</v>
      </c>
      <c r="D23" t="s">
        <v>84</v>
      </c>
      <c r="E23" s="74"/>
      <c r="F23" s="59"/>
      <c r="G23" s="59"/>
      <c r="H23" s="59"/>
      <c r="I23" s="60"/>
    </row>
    <row r="24" spans="1:18" x14ac:dyDescent="0.15">
      <c r="A24" s="156"/>
      <c r="B24" s="162"/>
      <c r="C24" s="52"/>
      <c r="D24" t="s">
        <v>85</v>
      </c>
      <c r="E24" s="74"/>
      <c r="F24" s="59"/>
      <c r="G24" s="59"/>
      <c r="H24" s="59"/>
      <c r="I24" s="60"/>
    </row>
    <row r="25" spans="1:18" x14ac:dyDescent="0.15">
      <c r="A25" s="156"/>
      <c r="B25" s="162"/>
      <c r="C25" s="52"/>
      <c r="D25" t="s">
        <v>81</v>
      </c>
      <c r="E25" s="74"/>
      <c r="F25" s="59"/>
      <c r="G25" s="59"/>
      <c r="H25" s="59"/>
      <c r="I25" s="60"/>
    </row>
    <row r="26" spans="1:18" x14ac:dyDescent="0.15">
      <c r="A26" s="156"/>
      <c r="B26" s="162"/>
      <c r="C26" s="52"/>
      <c r="D26" t="s">
        <v>82</v>
      </c>
      <c r="E26" s="74"/>
      <c r="F26" s="59"/>
      <c r="G26" s="59"/>
      <c r="H26" s="59"/>
      <c r="I26" s="60"/>
    </row>
    <row r="27" spans="1:18" ht="14.25" thickBot="1" x14ac:dyDescent="0.2">
      <c r="A27" s="156"/>
      <c r="B27" s="162"/>
      <c r="C27" s="52"/>
      <c r="D27" t="s">
        <v>83</v>
      </c>
      <c r="E27" s="75"/>
      <c r="F27" s="59"/>
      <c r="G27" s="59"/>
      <c r="H27" s="59"/>
      <c r="I27" s="60"/>
    </row>
    <row r="28" spans="1:18" ht="14.25" thickBot="1" x14ac:dyDescent="0.2">
      <c r="A28" s="156"/>
      <c r="B28" s="162"/>
      <c r="C28" s="52"/>
      <c r="D28" t="s">
        <v>86</v>
      </c>
      <c r="E28" s="59"/>
      <c r="F28" s="76"/>
      <c r="G28" s="59"/>
      <c r="H28" s="59"/>
      <c r="I28" s="60"/>
    </row>
    <row r="29" spans="1:18" ht="14.25" thickBot="1" x14ac:dyDescent="0.2">
      <c r="A29" s="156"/>
      <c r="B29" s="162"/>
      <c r="C29" s="53"/>
      <c r="D29" s="54" t="s">
        <v>87</v>
      </c>
      <c r="E29" s="68">
        <f>SUM(E23:E28)</f>
        <v>0</v>
      </c>
      <c r="F29" s="69">
        <f>IF(SUM(F23:F28)&lt;0,0,SUM(F23:F28))</f>
        <v>0</v>
      </c>
      <c r="G29" s="69">
        <f>IF(E29&lt;=1040000,0,IF(AND(E29&gt;1041000,E29&lt;=2000000),ROUNDDOWN(E29*0.8-830000,1),IF(AND(E29&gt;2001000,E29&lt;=6530000),ROUNDDOWN(E29*0.7-620000,1),E29-2580000)))</f>
        <v>0</v>
      </c>
      <c r="H29" s="69">
        <f>F29</f>
        <v>0</v>
      </c>
      <c r="I29" s="70">
        <f>IF((G29+H29)&lt;380000,(G29+H29),380000)</f>
        <v>0</v>
      </c>
    </row>
    <row r="30" spans="1:18" x14ac:dyDescent="0.15">
      <c r="A30" s="156"/>
      <c r="B30" s="162"/>
      <c r="C30" s="50" t="s">
        <v>73</v>
      </c>
      <c r="D30" s="51" t="s">
        <v>84</v>
      </c>
      <c r="E30" s="73"/>
      <c r="F30" s="57"/>
      <c r="G30" s="57"/>
      <c r="H30" s="57"/>
      <c r="I30" s="58"/>
    </row>
    <row r="31" spans="1:18" x14ac:dyDescent="0.15">
      <c r="A31" s="156"/>
      <c r="B31" s="162"/>
      <c r="C31" s="52"/>
      <c r="D31" t="s">
        <v>85</v>
      </c>
      <c r="E31" s="74"/>
      <c r="F31" s="59"/>
      <c r="G31" s="59"/>
      <c r="H31" s="59"/>
      <c r="I31" s="60"/>
    </row>
    <row r="32" spans="1:18" x14ac:dyDescent="0.15">
      <c r="A32" s="156"/>
      <c r="B32" s="162"/>
      <c r="C32" s="52"/>
      <c r="D32" t="s">
        <v>81</v>
      </c>
      <c r="E32" s="74"/>
      <c r="F32" s="59"/>
      <c r="G32" s="59"/>
      <c r="H32" s="59"/>
      <c r="I32" s="60"/>
    </row>
    <row r="33" spans="1:9" x14ac:dyDescent="0.15">
      <c r="A33" s="156"/>
      <c r="B33" s="162"/>
      <c r="C33" s="52"/>
      <c r="D33" t="s">
        <v>82</v>
      </c>
      <c r="E33" s="74"/>
      <c r="F33" s="59"/>
      <c r="G33" s="59"/>
      <c r="H33" s="59"/>
      <c r="I33" s="60"/>
    </row>
    <row r="34" spans="1:9" ht="14.25" thickBot="1" x14ac:dyDescent="0.2">
      <c r="A34" s="156"/>
      <c r="B34" s="162"/>
      <c r="C34" s="52"/>
      <c r="D34" t="s">
        <v>83</v>
      </c>
      <c r="E34" s="75"/>
      <c r="F34" s="59"/>
      <c r="G34" s="59"/>
      <c r="H34" s="59"/>
      <c r="I34" s="60"/>
    </row>
    <row r="35" spans="1:9" ht="14.25" thickBot="1" x14ac:dyDescent="0.2">
      <c r="A35" s="156"/>
      <c r="B35" s="162"/>
      <c r="C35" s="52"/>
      <c r="D35" t="s">
        <v>86</v>
      </c>
      <c r="E35" s="59"/>
      <c r="F35" s="76"/>
      <c r="G35" s="59"/>
      <c r="H35" s="59"/>
      <c r="I35" s="60"/>
    </row>
    <row r="36" spans="1:9" ht="14.25" thickBot="1" x14ac:dyDescent="0.2">
      <c r="A36" s="156"/>
      <c r="B36" s="162"/>
      <c r="C36" s="53"/>
      <c r="D36" s="54" t="s">
        <v>87</v>
      </c>
      <c r="E36" s="68">
        <f>SUM(E30:E35)</f>
        <v>0</v>
      </c>
      <c r="F36" s="69">
        <f>IF(SUM(F30:F35)&lt;0,0,SUM(F30:F35))</f>
        <v>0</v>
      </c>
      <c r="G36" s="69">
        <f>IF(E36&lt;=1040000,0,IF(AND(E36&gt;1041000,E36&lt;=2000000),ROUNDDOWN(E36*0.8-830000,1),IF(AND(E36&gt;2001000,E36&lt;=6530000),ROUNDDOWN(E36*0.7-620000,1),E36-2580000)))</f>
        <v>0</v>
      </c>
      <c r="H36" s="69">
        <f>F36</f>
        <v>0</v>
      </c>
      <c r="I36" s="70">
        <f>IF((G36+H36)&lt;380000,(G36+H36),380000)</f>
        <v>0</v>
      </c>
    </row>
    <row r="37" spans="1:9" x14ac:dyDescent="0.15">
      <c r="A37" s="156"/>
      <c r="B37" s="162"/>
      <c r="C37" s="50" t="s">
        <v>70</v>
      </c>
      <c r="D37" s="51" t="s">
        <v>84</v>
      </c>
      <c r="E37" s="73"/>
      <c r="F37" s="57"/>
      <c r="G37" s="57"/>
      <c r="H37" s="57"/>
      <c r="I37" s="58"/>
    </row>
    <row r="38" spans="1:9" x14ac:dyDescent="0.15">
      <c r="A38" s="156"/>
      <c r="B38" s="162"/>
      <c r="C38" s="52"/>
      <c r="D38" t="s">
        <v>85</v>
      </c>
      <c r="E38" s="74"/>
      <c r="F38" s="59"/>
      <c r="G38" s="59"/>
      <c r="H38" s="59"/>
      <c r="I38" s="60"/>
    </row>
    <row r="39" spans="1:9" x14ac:dyDescent="0.15">
      <c r="A39" s="156"/>
      <c r="B39" s="162"/>
      <c r="C39" s="52"/>
      <c r="D39" t="s">
        <v>81</v>
      </c>
      <c r="E39" s="74"/>
      <c r="F39" s="59"/>
      <c r="G39" s="59"/>
      <c r="H39" s="59"/>
      <c r="I39" s="60"/>
    </row>
    <row r="40" spans="1:9" x14ac:dyDescent="0.15">
      <c r="A40" s="156"/>
      <c r="B40" s="162"/>
      <c r="C40" s="52"/>
      <c r="D40" t="s">
        <v>82</v>
      </c>
      <c r="E40" s="74"/>
      <c r="F40" s="59"/>
      <c r="G40" s="59"/>
      <c r="H40" s="59"/>
      <c r="I40" s="60"/>
    </row>
    <row r="41" spans="1:9" ht="14.25" thickBot="1" x14ac:dyDescent="0.2">
      <c r="A41" s="156"/>
      <c r="B41" s="162"/>
      <c r="C41" s="52"/>
      <c r="D41" t="s">
        <v>83</v>
      </c>
      <c r="E41" s="75"/>
      <c r="F41" s="59"/>
      <c r="G41" s="59"/>
      <c r="H41" s="59"/>
      <c r="I41" s="60"/>
    </row>
    <row r="42" spans="1:9" ht="14.25" thickBot="1" x14ac:dyDescent="0.2">
      <c r="A42" s="156"/>
      <c r="B42" s="162"/>
      <c r="C42" s="52"/>
      <c r="D42" t="s">
        <v>86</v>
      </c>
      <c r="E42" s="59"/>
      <c r="F42" s="76"/>
      <c r="G42" s="59"/>
      <c r="H42" s="59"/>
      <c r="I42" s="60"/>
    </row>
    <row r="43" spans="1:9" ht="14.25" thickBot="1" x14ac:dyDescent="0.2">
      <c r="A43" s="156"/>
      <c r="B43" s="162"/>
      <c r="C43" s="53"/>
      <c r="D43" s="54" t="s">
        <v>87</v>
      </c>
      <c r="E43" s="68">
        <f>SUM(E37:E42)</f>
        <v>0</v>
      </c>
      <c r="F43" s="69">
        <f>IF(SUM(F37:F42)&lt;0,0,SUM(F37:F42))</f>
        <v>0</v>
      </c>
      <c r="G43" s="69">
        <f>IF(E43&lt;=1040000,0,IF(AND(E43&gt;1041000,E43&lt;=2000000),ROUNDDOWN(E43*0.8-830000,1),IF(AND(E43&gt;2001000,E43&lt;=6530000),ROUNDDOWN(E43*0.7-620000,1),E43-2580000)))</f>
        <v>0</v>
      </c>
      <c r="H43" s="69">
        <f>F43</f>
        <v>0</v>
      </c>
      <c r="I43" s="70">
        <f>IF((G43+H43)&lt;380000,(G43+H43),380000)</f>
        <v>0</v>
      </c>
    </row>
    <row r="44" spans="1:9" x14ac:dyDescent="0.15">
      <c r="A44" s="156"/>
      <c r="B44" s="162"/>
      <c r="C44" s="50" t="s">
        <v>71</v>
      </c>
      <c r="D44" s="51" t="s">
        <v>84</v>
      </c>
      <c r="E44" s="73"/>
      <c r="F44" s="57"/>
      <c r="G44" s="57"/>
      <c r="H44" s="57"/>
      <c r="I44" s="58"/>
    </row>
    <row r="45" spans="1:9" x14ac:dyDescent="0.15">
      <c r="A45" s="156"/>
      <c r="B45" s="162"/>
      <c r="C45" s="52"/>
      <c r="D45" t="s">
        <v>85</v>
      </c>
      <c r="E45" s="74"/>
      <c r="F45" s="59"/>
      <c r="G45" s="59"/>
      <c r="H45" s="59"/>
      <c r="I45" s="60"/>
    </row>
    <row r="46" spans="1:9" x14ac:dyDescent="0.15">
      <c r="A46" s="156"/>
      <c r="B46" s="162"/>
      <c r="C46" s="52"/>
      <c r="D46" t="s">
        <v>81</v>
      </c>
      <c r="E46" s="74"/>
      <c r="F46" s="59"/>
      <c r="G46" s="59"/>
      <c r="H46" s="59"/>
      <c r="I46" s="60"/>
    </row>
    <row r="47" spans="1:9" x14ac:dyDescent="0.15">
      <c r="A47" s="156"/>
      <c r="B47" s="162"/>
      <c r="C47" s="52"/>
      <c r="D47" t="s">
        <v>82</v>
      </c>
      <c r="E47" s="74"/>
      <c r="F47" s="59"/>
      <c r="G47" s="59"/>
      <c r="H47" s="59"/>
      <c r="I47" s="60"/>
    </row>
    <row r="48" spans="1:9" ht="14.25" thickBot="1" x14ac:dyDescent="0.2">
      <c r="A48" s="156"/>
      <c r="B48" s="162"/>
      <c r="C48" s="52"/>
      <c r="D48" t="s">
        <v>83</v>
      </c>
      <c r="E48" s="75"/>
      <c r="F48" s="59"/>
      <c r="G48" s="59"/>
      <c r="H48" s="59"/>
      <c r="I48" s="60"/>
    </row>
    <row r="49" spans="1:9" ht="14.25" thickBot="1" x14ac:dyDescent="0.2">
      <c r="A49" s="156"/>
      <c r="B49" s="162"/>
      <c r="C49" s="52"/>
      <c r="D49" t="s">
        <v>86</v>
      </c>
      <c r="E49" s="59"/>
      <c r="F49" s="76"/>
      <c r="G49" s="59"/>
      <c r="H49" s="59"/>
      <c r="I49" s="60"/>
    </row>
    <row r="50" spans="1:9" ht="14.25" thickBot="1" x14ac:dyDescent="0.2">
      <c r="A50" s="156"/>
      <c r="B50" s="162"/>
      <c r="C50" s="53"/>
      <c r="D50" s="54" t="s">
        <v>87</v>
      </c>
      <c r="E50" s="68">
        <f>SUM(E44:E49)</f>
        <v>0</v>
      </c>
      <c r="F50" s="69">
        <f>IF(SUM(F44:F49)&lt;0,0,SUM(F44:F49))</f>
        <v>0</v>
      </c>
      <c r="G50" s="69">
        <f>IF(E50&lt;=1040000,0,IF(AND(E50&gt;1041000,E50&lt;=2000000),ROUNDDOWN(E50*0.8-830000,1),IF(AND(E50&gt;2001000,E50&lt;=6530000),ROUNDDOWN(E50*0.7-620000,1),E50-2580000)))</f>
        <v>0</v>
      </c>
      <c r="H50" s="69">
        <f>F50</f>
        <v>0</v>
      </c>
      <c r="I50" s="70">
        <f>IF((G50+H50)&lt;380000,(G50+H50),380000)</f>
        <v>0</v>
      </c>
    </row>
    <row r="51" spans="1:9" x14ac:dyDescent="0.15">
      <c r="A51" s="156"/>
      <c r="B51" s="162"/>
      <c r="C51" s="50" t="s">
        <v>76</v>
      </c>
      <c r="D51" s="51" t="s">
        <v>84</v>
      </c>
      <c r="E51" s="73"/>
      <c r="F51" s="57"/>
      <c r="G51" s="57"/>
      <c r="H51" s="57"/>
      <c r="I51" s="58"/>
    </row>
    <row r="52" spans="1:9" x14ac:dyDescent="0.15">
      <c r="A52" s="156"/>
      <c r="B52" s="162"/>
      <c r="C52" s="52"/>
      <c r="D52" t="s">
        <v>85</v>
      </c>
      <c r="E52" s="74"/>
      <c r="F52" s="59"/>
      <c r="G52" s="59"/>
      <c r="H52" s="59"/>
      <c r="I52" s="60"/>
    </row>
    <row r="53" spans="1:9" x14ac:dyDescent="0.15">
      <c r="A53" s="156"/>
      <c r="B53" s="162"/>
      <c r="C53" s="52"/>
      <c r="D53" t="s">
        <v>81</v>
      </c>
      <c r="E53" s="74"/>
      <c r="F53" s="59"/>
      <c r="G53" s="59"/>
      <c r="H53" s="59"/>
      <c r="I53" s="60"/>
    </row>
    <row r="54" spans="1:9" x14ac:dyDescent="0.15">
      <c r="A54" s="156"/>
      <c r="B54" s="162"/>
      <c r="C54" s="52"/>
      <c r="D54" t="s">
        <v>82</v>
      </c>
      <c r="E54" s="74"/>
      <c r="F54" s="59"/>
      <c r="G54" s="59"/>
      <c r="H54" s="59"/>
      <c r="I54" s="60"/>
    </row>
    <row r="55" spans="1:9" ht="14.25" thickBot="1" x14ac:dyDescent="0.2">
      <c r="A55" s="156"/>
      <c r="B55" s="162"/>
      <c r="C55" s="52"/>
      <c r="D55" t="s">
        <v>83</v>
      </c>
      <c r="E55" s="75"/>
      <c r="F55" s="59"/>
      <c r="G55" s="59"/>
      <c r="H55" s="59"/>
      <c r="I55" s="60"/>
    </row>
    <row r="56" spans="1:9" ht="14.25" thickBot="1" x14ac:dyDescent="0.2">
      <c r="A56" s="156"/>
      <c r="B56" s="162"/>
      <c r="C56" s="52"/>
      <c r="D56" t="s">
        <v>86</v>
      </c>
      <c r="E56" s="59"/>
      <c r="F56" s="76"/>
      <c r="G56" s="59"/>
      <c r="H56" s="59"/>
      <c r="I56" s="60"/>
    </row>
    <row r="57" spans="1:9" ht="14.25" thickBot="1" x14ac:dyDescent="0.2">
      <c r="A57" s="156"/>
      <c r="B57" s="162"/>
      <c r="C57" s="53"/>
      <c r="D57" s="54" t="s">
        <v>87</v>
      </c>
      <c r="E57" s="68">
        <f>SUM(E51:E56)</f>
        <v>0</v>
      </c>
      <c r="F57" s="69">
        <f>IF(SUM(F51:F56)&lt;0,0,SUM(F51:F56))</f>
        <v>0</v>
      </c>
      <c r="G57" s="69">
        <f>IF(E57&lt;=1040000,0,IF(AND(E57&gt;1041000,E57&lt;=2000000),ROUNDDOWN(E57*0.8-830000,1),IF(AND(E57&gt;2001000,E57&lt;=6530000),ROUNDDOWN(E57*0.7-620000,1),E57-2580000)))</f>
        <v>0</v>
      </c>
      <c r="H57" s="69">
        <f>F57</f>
        <v>0</v>
      </c>
      <c r="I57" s="70">
        <f>IF((G57+H57)&lt;380000,(G57+H57),380000)</f>
        <v>0</v>
      </c>
    </row>
    <row r="58" spans="1:9" x14ac:dyDescent="0.15">
      <c r="A58" s="156"/>
      <c r="B58" s="162"/>
      <c r="C58" s="50" t="s">
        <v>77</v>
      </c>
      <c r="D58" s="51" t="s">
        <v>84</v>
      </c>
      <c r="E58" s="73"/>
      <c r="F58" s="57"/>
      <c r="G58" s="57"/>
      <c r="H58" s="57"/>
      <c r="I58" s="58"/>
    </row>
    <row r="59" spans="1:9" x14ac:dyDescent="0.15">
      <c r="A59" s="156"/>
      <c r="B59" s="162"/>
      <c r="C59" s="52"/>
      <c r="D59" t="s">
        <v>85</v>
      </c>
      <c r="E59" s="74"/>
      <c r="F59" s="59"/>
      <c r="G59" s="59"/>
      <c r="H59" s="59"/>
      <c r="I59" s="60"/>
    </row>
    <row r="60" spans="1:9" x14ac:dyDescent="0.15">
      <c r="A60" s="156"/>
      <c r="B60" s="162"/>
      <c r="C60" s="52"/>
      <c r="D60" t="s">
        <v>81</v>
      </c>
      <c r="E60" s="74"/>
      <c r="F60" s="59"/>
      <c r="G60" s="59"/>
      <c r="H60" s="59"/>
      <c r="I60" s="60"/>
    </row>
    <row r="61" spans="1:9" x14ac:dyDescent="0.15">
      <c r="A61" s="156"/>
      <c r="B61" s="162"/>
      <c r="C61" s="52"/>
      <c r="D61" t="s">
        <v>82</v>
      </c>
      <c r="E61" s="74"/>
      <c r="F61" s="59"/>
      <c r="G61" s="59"/>
      <c r="H61" s="59"/>
      <c r="I61" s="60"/>
    </row>
    <row r="62" spans="1:9" ht="14.25" thickBot="1" x14ac:dyDescent="0.2">
      <c r="A62" s="156"/>
      <c r="B62" s="162"/>
      <c r="C62" s="52"/>
      <c r="D62" t="s">
        <v>83</v>
      </c>
      <c r="E62" s="75"/>
      <c r="F62" s="59"/>
      <c r="G62" s="59"/>
      <c r="H62" s="59"/>
      <c r="I62" s="60"/>
    </row>
    <row r="63" spans="1:9" ht="14.25" thickBot="1" x14ac:dyDescent="0.2">
      <c r="A63" s="156"/>
      <c r="B63" s="162"/>
      <c r="C63" s="52"/>
      <c r="D63" t="s">
        <v>86</v>
      </c>
      <c r="E63" s="59"/>
      <c r="F63" s="76"/>
      <c r="G63" s="59"/>
      <c r="H63" s="59"/>
      <c r="I63" s="60"/>
    </row>
    <row r="64" spans="1:9" ht="14.25" thickBot="1" x14ac:dyDescent="0.2">
      <c r="A64" s="157"/>
      <c r="B64" s="163"/>
      <c r="C64" s="53"/>
      <c r="D64" s="54" t="s">
        <v>87</v>
      </c>
      <c r="E64" s="69">
        <f>SUM(E58:E63)</f>
        <v>0</v>
      </c>
      <c r="F64" s="69">
        <f>IF(SUM(F58:F63)&lt;0,0,SUM(F58:F63))</f>
        <v>0</v>
      </c>
      <c r="G64" s="69">
        <f>IF(E64&lt;=1040000,0,IF(AND(E64&gt;1041000,E64&lt;=2000000),ROUNDDOWN(E64*0.8-830000,1),IF(AND(E64&gt;2001000,E64&lt;=6530000),ROUNDDOWN(E64*0.7-620000,1),E64-2580000)))</f>
        <v>0</v>
      </c>
      <c r="H64" s="69">
        <f>F64</f>
        <v>0</v>
      </c>
      <c r="I64" s="70">
        <f>IF((G64+H64)&lt;380000,(G64+H64),380000)</f>
        <v>0</v>
      </c>
    </row>
    <row r="65" spans="1:10" ht="14.25" thickBot="1" x14ac:dyDescent="0.2">
      <c r="A65" s="155" t="s">
        <v>160</v>
      </c>
      <c r="B65" s="155" t="s">
        <v>66</v>
      </c>
      <c r="C65" t="s">
        <v>78</v>
      </c>
      <c r="E65" s="61"/>
      <c r="F65" s="61"/>
      <c r="G65" s="159" t="s">
        <v>99</v>
      </c>
      <c r="H65" s="160"/>
      <c r="I65" s="88">
        <f>IF(G65="自宅　車あり",0,IF(G65="自宅　車なし",280000,IF(G65="自宅外　車あり",280000,IF(G65="自宅外　車なし",720000,"入力してください"))))</f>
        <v>720000</v>
      </c>
      <c r="J65" t="s">
        <v>154</v>
      </c>
    </row>
    <row r="66" spans="1:10" ht="14.25" thickBot="1" x14ac:dyDescent="0.2">
      <c r="A66" s="156"/>
      <c r="B66" s="156"/>
      <c r="C66" t="s">
        <v>197</v>
      </c>
      <c r="E66" s="61"/>
      <c r="F66" s="61"/>
      <c r="G66" s="169"/>
      <c r="H66" s="170"/>
      <c r="I66" s="88"/>
    </row>
    <row r="67" spans="1:10" ht="13.5" customHeight="1" thickBot="1" x14ac:dyDescent="0.2">
      <c r="A67" s="156"/>
      <c r="B67" s="156"/>
      <c r="C67" t="s">
        <v>72</v>
      </c>
      <c r="E67" s="89"/>
      <c r="F67" s="89"/>
      <c r="G67" s="159"/>
      <c r="H67" s="160"/>
      <c r="I67" s="90">
        <f>IF(G67="",0,VLOOKUP(G67,data!$C$2:$D$23,2,FALSE))</f>
        <v>0</v>
      </c>
      <c r="J67" t="s">
        <v>167</v>
      </c>
    </row>
    <row r="68" spans="1:10" ht="14.25" thickBot="1" x14ac:dyDescent="0.2">
      <c r="A68" s="156"/>
      <c r="B68" s="156"/>
      <c r="C68" t="s">
        <v>73</v>
      </c>
      <c r="E68" s="89"/>
      <c r="F68" s="89"/>
      <c r="G68" s="164"/>
      <c r="H68" s="165"/>
      <c r="I68" s="90">
        <f>IF(G68="",0,VLOOKUP(G68,data!$C$2:$D$23,2,FALSE))</f>
        <v>0</v>
      </c>
    </row>
    <row r="69" spans="1:10" ht="14.25" thickBot="1" x14ac:dyDescent="0.2">
      <c r="A69" s="156"/>
      <c r="B69" s="156"/>
      <c r="C69" t="s">
        <v>74</v>
      </c>
      <c r="G69" s="159"/>
      <c r="H69" s="160"/>
      <c r="I69" s="90">
        <f>IF(G69="",0,VLOOKUP(G69,data!$C$2:$D$23,2,FALSE))</f>
        <v>0</v>
      </c>
    </row>
    <row r="70" spans="1:10" ht="14.25" thickBot="1" x14ac:dyDescent="0.2">
      <c r="A70" s="156"/>
      <c r="B70" s="156"/>
      <c r="C70" t="s">
        <v>75</v>
      </c>
      <c r="G70" s="164"/>
      <c r="H70" s="165"/>
      <c r="I70" s="90">
        <f>IF(G70="",0,VLOOKUP(G70,data!$C$2:$D$23,2,FALSE))</f>
        <v>0</v>
      </c>
    </row>
    <row r="71" spans="1:10" ht="14.25" thickBot="1" x14ac:dyDescent="0.2">
      <c r="A71" s="156"/>
      <c r="B71" s="156"/>
      <c r="C71" t="s">
        <v>88</v>
      </c>
      <c r="G71" s="159"/>
      <c r="H71" s="160"/>
      <c r="I71" s="90">
        <f>IF(G71="",0,VLOOKUP(G71,data!$C$2:$D$23,2,FALSE))</f>
        <v>0</v>
      </c>
    </row>
    <row r="72" spans="1:10" ht="14.25" thickBot="1" x14ac:dyDescent="0.2">
      <c r="A72" s="156"/>
      <c r="B72" s="156"/>
      <c r="C72" t="s">
        <v>89</v>
      </c>
      <c r="G72" s="164"/>
      <c r="H72" s="165"/>
      <c r="I72" s="90">
        <f>IF(G72="",0,VLOOKUP(G72,data!$C$2:$D$23,2,FALSE))</f>
        <v>0</v>
      </c>
    </row>
    <row r="73" spans="1:10" ht="14.25" thickBot="1" x14ac:dyDescent="0.2">
      <c r="A73" s="156"/>
      <c r="B73" s="157"/>
      <c r="C73" t="s">
        <v>90</v>
      </c>
      <c r="G73" s="159"/>
      <c r="H73" s="160"/>
      <c r="I73" s="90">
        <f>IF(G73="",0,VLOOKUP(G73,data!$C$2:$D$23,2,FALSE))</f>
        <v>0</v>
      </c>
    </row>
    <row r="74" spans="1:10" ht="14.25" thickBot="1" x14ac:dyDescent="0.2">
      <c r="A74" s="156"/>
      <c r="B74" s="155" t="s">
        <v>187</v>
      </c>
      <c r="I74" s="91"/>
    </row>
    <row r="75" spans="1:10" ht="14.25" thickBot="1" x14ac:dyDescent="0.2">
      <c r="A75" s="156"/>
      <c r="B75" s="156"/>
      <c r="C75" t="s">
        <v>91</v>
      </c>
      <c r="H75" s="64" t="s">
        <v>164</v>
      </c>
      <c r="I75" s="92">
        <f>VLOOKUP(H75,data!K2:L3,2,FALSE)</f>
        <v>0</v>
      </c>
      <c r="J75" t="s">
        <v>166</v>
      </c>
    </row>
    <row r="76" spans="1:10" ht="14.25" thickBot="1" x14ac:dyDescent="0.2">
      <c r="A76" s="156"/>
      <c r="B76" s="156"/>
      <c r="C76" t="s">
        <v>192</v>
      </c>
      <c r="G76" s="93" t="s">
        <v>190</v>
      </c>
      <c r="H76" s="64"/>
      <c r="I76" s="92">
        <f>H76*860000</f>
        <v>0</v>
      </c>
      <c r="J76" t="s">
        <v>191</v>
      </c>
    </row>
    <row r="77" spans="1:10" ht="14.25" thickBot="1" x14ac:dyDescent="0.2">
      <c r="A77" s="156"/>
      <c r="B77" s="156"/>
      <c r="C77" t="s">
        <v>92</v>
      </c>
      <c r="G77" s="93" t="s">
        <v>95</v>
      </c>
      <c r="H77" s="63"/>
      <c r="I77" s="92">
        <f>H77</f>
        <v>0</v>
      </c>
      <c r="J77" t="s">
        <v>155</v>
      </c>
    </row>
    <row r="78" spans="1:10" ht="14.25" thickBot="1" x14ac:dyDescent="0.2">
      <c r="A78" s="156"/>
      <c r="B78" s="156"/>
      <c r="C78" t="s">
        <v>93</v>
      </c>
      <c r="G78" s="93" t="s">
        <v>94</v>
      </c>
      <c r="H78" s="63"/>
      <c r="I78" s="92">
        <f>IF(H78&lt;=710,H78,710)</f>
        <v>0</v>
      </c>
      <c r="J78" t="s">
        <v>156</v>
      </c>
    </row>
    <row r="79" spans="1:10" ht="14.25" thickBot="1" x14ac:dyDescent="0.2">
      <c r="A79" s="156"/>
      <c r="B79" s="156"/>
      <c r="C79" t="s">
        <v>157</v>
      </c>
      <c r="G79" s="93" t="s">
        <v>94</v>
      </c>
      <c r="H79" s="63"/>
      <c r="I79" s="92">
        <f>H79</f>
        <v>0</v>
      </c>
      <c r="J79" t="s">
        <v>158</v>
      </c>
    </row>
    <row r="80" spans="1:10" x14ac:dyDescent="0.15">
      <c r="A80" s="156"/>
      <c r="B80" s="156"/>
      <c r="G80" s="93"/>
      <c r="H80" s="93"/>
      <c r="I80" s="92"/>
    </row>
    <row r="81" spans="1:10" ht="14.25" thickBot="1" x14ac:dyDescent="0.2">
      <c r="A81" s="156"/>
      <c r="B81" s="156"/>
      <c r="D81" s="55" t="s">
        <v>161</v>
      </c>
      <c r="I81" s="92"/>
    </row>
    <row r="82" spans="1:10" ht="14.25" thickBot="1" x14ac:dyDescent="0.2">
      <c r="A82" s="157"/>
      <c r="B82" s="157"/>
      <c r="C82" t="s">
        <v>103</v>
      </c>
      <c r="D82" s="94" t="str">
        <f>LEFT(D5,1)&amp;H82</f>
        <v>M</v>
      </c>
      <c r="H82" s="64"/>
      <c r="I82" s="92">
        <f>IF(H82="",0,VLOOKUP(D82,data!H2:I25,2,FALSE))</f>
        <v>0</v>
      </c>
      <c r="J82" t="s">
        <v>194</v>
      </c>
    </row>
    <row r="83" spans="1:10" x14ac:dyDescent="0.15">
      <c r="A83" s="95"/>
      <c r="B83" s="54"/>
      <c r="C83" s="54"/>
      <c r="D83" s="96"/>
      <c r="E83" s="96"/>
      <c r="F83" s="96"/>
      <c r="G83" s="96"/>
      <c r="H83" s="96"/>
      <c r="I83" s="97"/>
    </row>
    <row r="84" spans="1:10" ht="14.25" thickBot="1" x14ac:dyDescent="0.2">
      <c r="A84" s="66"/>
      <c r="B84" s="66"/>
      <c r="C84" s="66"/>
      <c r="D84" s="66"/>
      <c r="E84" s="67"/>
      <c r="F84" s="67"/>
      <c r="G84" s="67"/>
      <c r="H84" s="67"/>
      <c r="I84" s="67"/>
      <c r="J84" s="66"/>
    </row>
    <row r="85" spans="1:10" x14ac:dyDescent="0.15">
      <c r="I85" s="72" t="s">
        <v>171</v>
      </c>
    </row>
    <row r="86" spans="1:10" x14ac:dyDescent="0.15">
      <c r="E86" s="100" t="s">
        <v>179</v>
      </c>
      <c r="F86" s="100" t="s">
        <v>181</v>
      </c>
      <c r="G86" s="100" t="s">
        <v>180</v>
      </c>
      <c r="H86" s="100" t="s">
        <v>101</v>
      </c>
      <c r="I86" s="100" t="s">
        <v>102</v>
      </c>
    </row>
    <row r="87" spans="1:10" x14ac:dyDescent="0.15">
      <c r="C87" t="s">
        <v>182</v>
      </c>
      <c r="E87" s="86">
        <f>ROUNDDOWN(E15+E22+E29+E36+E43+E50+E57+E64,-2)/1000</f>
        <v>0</v>
      </c>
      <c r="F87" s="86">
        <f>ROUNDDOWN(F15+F22+F29+F36+F43+F50+F57+F64,-2)/1000</f>
        <v>0</v>
      </c>
      <c r="G87" s="86">
        <f>ROUNDDOWN(G15+G22+G29+G36+G43+G50+G57+G64,-2)/1000</f>
        <v>0</v>
      </c>
      <c r="H87" s="86">
        <f>ROUNDDOWN(H15+H22+H29+H36+H43+H50+H57+H64+G66,-2)/1000</f>
        <v>0</v>
      </c>
      <c r="I87" s="86">
        <f>ROUNDDOWN(I15+I22+I29+I36+I43+I50+I57+I64+SUM(I65:I79),-2)/1000</f>
        <v>720</v>
      </c>
    </row>
    <row r="88" spans="1:10" x14ac:dyDescent="0.15">
      <c r="C88" t="s">
        <v>183</v>
      </c>
      <c r="I88" s="86">
        <f>G87+H87-I87</f>
        <v>-720</v>
      </c>
    </row>
    <row r="89" spans="1:10" ht="14.25" thickBot="1" x14ac:dyDescent="0.2">
      <c r="C89" t="s">
        <v>104</v>
      </c>
      <c r="I89" s="86">
        <f>I82/1000</f>
        <v>0</v>
      </c>
    </row>
    <row r="90" spans="1:10" ht="15" thickTop="1" thickBot="1" x14ac:dyDescent="0.2">
      <c r="C90" t="s">
        <v>177</v>
      </c>
      <c r="I90" s="87">
        <f>I88-I89</f>
        <v>-720</v>
      </c>
      <c r="J90" t="s">
        <v>184</v>
      </c>
    </row>
    <row r="91" spans="1:10" ht="14.25" thickTop="1" x14ac:dyDescent="0.15"/>
    <row r="92" spans="1:10" ht="51" customHeight="1" x14ac:dyDescent="0.15">
      <c r="C92" s="154" t="s">
        <v>185</v>
      </c>
      <c r="D92" s="154"/>
      <c r="E92" s="154"/>
      <c r="F92" s="154"/>
      <c r="G92" s="154"/>
      <c r="H92" s="154"/>
      <c r="I92" s="154"/>
    </row>
    <row r="93" spans="1:10" ht="31.5" customHeight="1" x14ac:dyDescent="0.15">
      <c r="C93" s="154" t="s">
        <v>186</v>
      </c>
      <c r="D93" s="154"/>
      <c r="E93" s="154"/>
      <c r="F93" s="154"/>
      <c r="G93" s="154"/>
      <c r="H93" s="154"/>
      <c r="I93" s="154"/>
    </row>
  </sheetData>
  <mergeCells count="20">
    <mergeCell ref="G5:I5"/>
    <mergeCell ref="C1:I2"/>
    <mergeCell ref="B74:B82"/>
    <mergeCell ref="C92:I92"/>
    <mergeCell ref="C7:I7"/>
    <mergeCell ref="A8:A64"/>
    <mergeCell ref="B8:B64"/>
    <mergeCell ref="G14:I14"/>
    <mergeCell ref="A65:A82"/>
    <mergeCell ref="B65:B73"/>
    <mergeCell ref="G65:H65"/>
    <mergeCell ref="G67:H67"/>
    <mergeCell ref="G68:H68"/>
    <mergeCell ref="G69:H69"/>
    <mergeCell ref="G66:H66"/>
    <mergeCell ref="C93:I93"/>
    <mergeCell ref="G70:H70"/>
    <mergeCell ref="G71:H71"/>
    <mergeCell ref="G72:H72"/>
    <mergeCell ref="G73:H73"/>
  </mergeCells>
  <phoneticPr fontId="8"/>
  <pageMargins left="0.59055118110236227" right="0.59055118110236227" top="0.47244094488188981" bottom="0.39370078740157483" header="0.31496062992125984" footer="0.31496062992125984"/>
  <pageSetup paperSize="9" scale="42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13D2549-F4FF-42C6-AD5D-AFAFDE8A522C}">
          <x14:formula1>
            <xm:f>data!$K$2:$K$3</xm:f>
          </x14:formula1>
          <xm:sqref>H75</xm:sqref>
        </x14:dataValidation>
        <x14:dataValidation type="list" allowBlank="1" showInputMessage="1" showErrorMessage="1" xr:uid="{11C394C7-F852-4C1E-A18D-463C7ED6E26A}">
          <x14:formula1>
            <xm:f>data!$F$2:$F$10</xm:f>
          </x14:formula1>
          <xm:sqref>D6</xm:sqref>
        </x14:dataValidation>
        <x14:dataValidation type="list" allowBlank="1" showInputMessage="1" showErrorMessage="1" xr:uid="{EA051F23-6C42-42C0-AA2B-A64039C8C632}">
          <x14:formula1>
            <xm:f>data!$C$2:$C$23</xm:f>
          </x14:formula1>
          <xm:sqref>G67:H73</xm:sqref>
        </x14:dataValidation>
        <x14:dataValidation type="list" allowBlank="1" showInputMessage="1" showErrorMessage="1" xr:uid="{4AA55EA0-C3B0-44ED-8129-BFED2DC048AB}">
          <x14:formula1>
            <xm:f>data!$A$2:$A$5</xm:f>
          </x14:formula1>
          <xm:sqref>H65 G65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workbookViewId="0">
      <selection activeCell="F10" sqref="F10"/>
    </sheetView>
  </sheetViews>
  <sheetFormatPr defaultRowHeight="13.5" x14ac:dyDescent="0.15"/>
  <cols>
    <col min="1" max="1" width="16.125" bestFit="1" customWidth="1"/>
    <col min="2" max="2" width="13.375" customWidth="1"/>
    <col min="3" max="3" width="43.875" bestFit="1" customWidth="1"/>
    <col min="4" max="4" width="10.5" bestFit="1" customWidth="1"/>
    <col min="6" max="6" width="5.5" bestFit="1" customWidth="1"/>
    <col min="9" max="9" width="10.5" bestFit="1" customWidth="1"/>
    <col min="12" max="12" width="8.5" bestFit="1" customWidth="1"/>
  </cols>
  <sheetData>
    <row r="1" spans="1:12" x14ac:dyDescent="0.15">
      <c r="A1" t="s">
        <v>78</v>
      </c>
      <c r="C1" t="s">
        <v>100</v>
      </c>
      <c r="F1" t="s">
        <v>63</v>
      </c>
      <c r="H1" t="s">
        <v>115</v>
      </c>
      <c r="K1" t="s">
        <v>162</v>
      </c>
    </row>
    <row r="2" spans="1:12" x14ac:dyDescent="0.15">
      <c r="A2" t="s">
        <v>96</v>
      </c>
      <c r="C2" t="s">
        <v>134</v>
      </c>
      <c r="D2" s="71">
        <v>80000</v>
      </c>
      <c r="F2" t="s">
        <v>105</v>
      </c>
      <c r="H2" t="s">
        <v>105</v>
      </c>
      <c r="I2" s="71">
        <v>880000</v>
      </c>
      <c r="K2" t="s">
        <v>165</v>
      </c>
      <c r="L2" s="71">
        <v>0</v>
      </c>
    </row>
    <row r="3" spans="1:12" x14ac:dyDescent="0.15">
      <c r="A3" t="s">
        <v>97</v>
      </c>
      <c r="C3" t="s">
        <v>133</v>
      </c>
      <c r="D3" s="71">
        <v>160000</v>
      </c>
      <c r="F3" t="s">
        <v>106</v>
      </c>
      <c r="H3" t="s">
        <v>106</v>
      </c>
      <c r="I3" s="71">
        <v>1400000</v>
      </c>
      <c r="K3" t="s">
        <v>163</v>
      </c>
      <c r="L3" s="71">
        <v>490000</v>
      </c>
    </row>
    <row r="4" spans="1:12" x14ac:dyDescent="0.15">
      <c r="A4" t="s">
        <v>98</v>
      </c>
      <c r="C4" t="s">
        <v>132</v>
      </c>
      <c r="D4" s="71">
        <v>280000</v>
      </c>
      <c r="F4" t="s">
        <v>107</v>
      </c>
      <c r="H4" t="s">
        <v>107</v>
      </c>
      <c r="I4" s="71">
        <v>1620000</v>
      </c>
    </row>
    <row r="5" spans="1:12" x14ac:dyDescent="0.15">
      <c r="A5" t="s">
        <v>99</v>
      </c>
      <c r="C5" t="s">
        <v>135</v>
      </c>
      <c r="D5" s="71">
        <v>470000</v>
      </c>
      <c r="F5" t="s">
        <v>108</v>
      </c>
      <c r="H5" t="s">
        <v>108</v>
      </c>
      <c r="I5" s="71">
        <v>1750000</v>
      </c>
    </row>
    <row r="6" spans="1:12" x14ac:dyDescent="0.15">
      <c r="C6" t="s">
        <v>136</v>
      </c>
      <c r="D6" s="71">
        <v>410000</v>
      </c>
      <c r="F6" t="s">
        <v>113</v>
      </c>
      <c r="H6" t="s">
        <v>116</v>
      </c>
      <c r="I6" s="71">
        <v>1890000</v>
      </c>
    </row>
    <row r="7" spans="1:12" x14ac:dyDescent="0.15">
      <c r="C7" t="s">
        <v>137</v>
      </c>
      <c r="D7" s="71">
        <v>600000</v>
      </c>
      <c r="F7" t="s">
        <v>114</v>
      </c>
      <c r="H7" t="s">
        <v>117</v>
      </c>
      <c r="I7" s="71">
        <v>1990000</v>
      </c>
    </row>
    <row r="8" spans="1:12" x14ac:dyDescent="0.15">
      <c r="C8" t="s">
        <v>138</v>
      </c>
      <c r="D8" s="71">
        <v>360000</v>
      </c>
      <c r="F8" t="s">
        <v>109</v>
      </c>
      <c r="H8" t="s">
        <v>118</v>
      </c>
      <c r="I8" s="71">
        <v>2070000</v>
      </c>
    </row>
    <row r="9" spans="1:12" x14ac:dyDescent="0.15">
      <c r="C9" t="s">
        <v>139</v>
      </c>
      <c r="D9" s="71">
        <v>550000</v>
      </c>
      <c r="F9" t="s">
        <v>110</v>
      </c>
      <c r="H9" t="s">
        <v>119</v>
      </c>
      <c r="I9" s="71">
        <v>2150000</v>
      </c>
    </row>
    <row r="10" spans="1:12" x14ac:dyDescent="0.15">
      <c r="C10" t="s">
        <v>140</v>
      </c>
      <c r="D10" s="71">
        <v>600000</v>
      </c>
      <c r="F10" t="s">
        <v>112</v>
      </c>
      <c r="H10" t="s">
        <v>109</v>
      </c>
      <c r="I10" s="71">
        <v>1320000</v>
      </c>
    </row>
    <row r="11" spans="1:12" x14ac:dyDescent="0.15">
      <c r="C11" t="s">
        <v>141</v>
      </c>
      <c r="D11" s="71">
        <v>800000</v>
      </c>
      <c r="H11" t="s">
        <v>110</v>
      </c>
      <c r="I11" s="71">
        <v>2120000</v>
      </c>
    </row>
    <row r="12" spans="1:12" x14ac:dyDescent="0.15">
      <c r="C12" t="s">
        <v>142</v>
      </c>
      <c r="D12" s="71">
        <v>590000</v>
      </c>
      <c r="H12" t="s">
        <v>111</v>
      </c>
      <c r="I12" s="71">
        <v>2450000</v>
      </c>
    </row>
    <row r="13" spans="1:12" x14ac:dyDescent="0.15">
      <c r="C13" t="s">
        <v>143</v>
      </c>
      <c r="D13" s="71">
        <v>1020000</v>
      </c>
      <c r="H13" t="s">
        <v>126</v>
      </c>
      <c r="I13" s="71">
        <v>2660000</v>
      </c>
    </row>
    <row r="14" spans="1:12" x14ac:dyDescent="0.15">
      <c r="C14" t="s">
        <v>144</v>
      </c>
      <c r="D14" s="71">
        <v>1010000</v>
      </c>
      <c r="H14" t="s">
        <v>127</v>
      </c>
      <c r="I14" s="71">
        <v>2880000</v>
      </c>
    </row>
    <row r="15" spans="1:12" x14ac:dyDescent="0.15">
      <c r="C15" t="s">
        <v>145</v>
      </c>
      <c r="D15" s="71">
        <v>1440000</v>
      </c>
      <c r="H15" t="s">
        <v>128</v>
      </c>
      <c r="I15" s="71">
        <v>3020000</v>
      </c>
    </row>
    <row r="16" spans="1:12" x14ac:dyDescent="0.15">
      <c r="C16" t="s">
        <v>146</v>
      </c>
      <c r="D16" s="71">
        <v>170000</v>
      </c>
      <c r="H16" t="s">
        <v>129</v>
      </c>
      <c r="I16" s="71">
        <v>3150000</v>
      </c>
    </row>
    <row r="17" spans="3:9" x14ac:dyDescent="0.15">
      <c r="C17" t="s">
        <v>147</v>
      </c>
      <c r="D17" s="71">
        <v>270000</v>
      </c>
      <c r="H17" t="s">
        <v>130</v>
      </c>
      <c r="I17" s="71">
        <v>3280000</v>
      </c>
    </row>
    <row r="18" spans="3:9" x14ac:dyDescent="0.15">
      <c r="C18" t="s">
        <v>148</v>
      </c>
      <c r="D18" s="71">
        <v>370000</v>
      </c>
      <c r="H18" t="s">
        <v>113</v>
      </c>
      <c r="I18" s="71">
        <v>960000</v>
      </c>
    </row>
    <row r="19" spans="3:9" x14ac:dyDescent="0.15">
      <c r="C19" t="s">
        <v>149</v>
      </c>
      <c r="D19" s="71">
        <v>460000</v>
      </c>
      <c r="H19" t="s">
        <v>114</v>
      </c>
      <c r="I19" s="71">
        <v>1520000</v>
      </c>
    </row>
    <row r="20" spans="3:9" x14ac:dyDescent="0.15">
      <c r="C20" t="s">
        <v>150</v>
      </c>
      <c r="D20" s="71">
        <v>220000</v>
      </c>
      <c r="H20" t="s">
        <v>120</v>
      </c>
      <c r="I20" s="71">
        <v>1770000</v>
      </c>
    </row>
    <row r="21" spans="3:9" x14ac:dyDescent="0.15">
      <c r="C21" t="s">
        <v>151</v>
      </c>
      <c r="D21" s="71">
        <v>620000</v>
      </c>
      <c r="H21" t="s">
        <v>121</v>
      </c>
      <c r="I21" s="71">
        <v>1920000</v>
      </c>
    </row>
    <row r="22" spans="3:9" x14ac:dyDescent="0.15">
      <c r="C22" t="s">
        <v>152</v>
      </c>
      <c r="D22" s="71">
        <v>720000</v>
      </c>
      <c r="H22" t="s">
        <v>122</v>
      </c>
      <c r="I22" s="71">
        <v>2080000</v>
      </c>
    </row>
    <row r="23" spans="3:9" x14ac:dyDescent="0.15">
      <c r="C23" t="s">
        <v>153</v>
      </c>
      <c r="D23" s="71">
        <v>1120000</v>
      </c>
      <c r="H23" t="s">
        <v>123</v>
      </c>
      <c r="I23" s="71">
        <v>2170000</v>
      </c>
    </row>
    <row r="24" spans="3:9" x14ac:dyDescent="0.15">
      <c r="H24" t="s">
        <v>124</v>
      </c>
      <c r="I24" s="71">
        <v>2260000</v>
      </c>
    </row>
    <row r="25" spans="3:9" x14ac:dyDescent="0.15">
      <c r="H25" t="s">
        <v>125</v>
      </c>
      <c r="I25" s="71">
        <v>2350000</v>
      </c>
    </row>
  </sheetData>
  <sortState xmlns:xlrd2="http://schemas.microsoft.com/office/spreadsheetml/2017/richdata2" ref="K2:L3">
    <sortCondition ref="K2:K3"/>
  </sortState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家計評価額</vt:lpstr>
      <vt:lpstr>家計評価額自己診断(所得証明書)</vt:lpstr>
      <vt:lpstr>家計評価額自己診断(源泉・確定申告)</vt:lpstr>
      <vt:lpstr>data</vt:lpstr>
    </vt:vector>
  </TitlesOfParts>
  <Company>豊橋技術科学大学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野口 勝弘</cp:lastModifiedBy>
  <cp:lastPrinted>2021-11-29T05:23:08Z</cp:lastPrinted>
  <dcterms:created xsi:type="dcterms:W3CDTF">2001-03-19T07:43:29Z</dcterms:created>
  <dcterms:modified xsi:type="dcterms:W3CDTF">2023-12-13T05:57:38Z</dcterms:modified>
</cp:coreProperties>
</file>